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5480" windowHeight="11580" tabRatio="940" activeTab="10"/>
  </bookViews>
  <sheets>
    <sheet name="ConsolidatedBudget" sheetId="18" r:id="rId1"/>
    <sheet name="Affiliated entities" sheetId="21" state="hidden" r:id="rId2"/>
    <sheet name="A. Staff" sheetId="1" r:id="rId3"/>
    <sheet name="Travel and subsistence" sheetId="4" r:id="rId4"/>
    <sheet name="B.2 Equipment" sheetId="5" state="hidden" r:id="rId5"/>
    <sheet name="Subcontracting" sheetId="6" r:id="rId6"/>
    <sheet name="Other" sheetId="8" r:id="rId7"/>
    <sheet name="Indirect costs" sheetId="2" r:id="rId8"/>
    <sheet name="Revenues" sheetId="19" r:id="rId9"/>
    <sheet name="Countries list" sheetId="16" r:id="rId10"/>
    <sheet name="Translation" sheetId="20" r:id="rId11"/>
  </sheets>
  <definedNames>
    <definedName name="AFE">'Affiliated entities'!$A$6:$A$36</definedName>
    <definedName name="bookmark4" localSheetId="10">Translation!$A$186</definedName>
    <definedName name="Ceilings">'Countries list'!$A$4:$A$40</definedName>
    <definedName name="Countries">'Countries list'!$A$4:$A$40</definedName>
    <definedName name="DurationMonths" localSheetId="1">'Affiliated entities'!$B$53:$B$66</definedName>
    <definedName name="DurationMonths">ConsolidatedBudget!$B$65:$B$78</definedName>
    <definedName name="Partners" localSheetId="8">Revenues!$A$10:$A$19</definedName>
    <definedName name="Partners">'Indirect costs'!$A$9:$A$18</definedName>
    <definedName name="_xlnm.Print_Area" localSheetId="2">'A. Staff'!$A$1:$U$34</definedName>
    <definedName name="_xlnm.Print_Area" localSheetId="4">'B.2 Equipment'!$A$2:$M$34</definedName>
    <definedName name="_xlnm.Print_Area" localSheetId="9">'Countries list'!$A$1:$C$40</definedName>
    <definedName name="_xlnm.Print_Area" localSheetId="7">'Indirect costs'!$A$5:$M$20</definedName>
    <definedName name="_xlnm.Print_Area" localSheetId="6">Other!$A$2:$J$33</definedName>
    <definedName name="_xlnm.Print_Area" localSheetId="8">Revenues!$A$5:$T$20</definedName>
    <definedName name="_xlnm.Print_Area" localSheetId="5">Subcontracting!$A$2:$I$34</definedName>
    <definedName name="_xlnm.Print_Area" localSheetId="10">Translation!$A$1:$D$199</definedName>
    <definedName name="_xlnm.Print_Area" localSheetId="3">'Travel and subsistence'!$A$2:$N$34</definedName>
    <definedName name="_xlnm.Print_Titles" localSheetId="2">'A. Staff'!$1:$6</definedName>
    <definedName name="_xlnm.Print_Titles" localSheetId="7">'Indirect costs'!$1:$8</definedName>
    <definedName name="_xlnm.Print_Titles" localSheetId="8">Revenues!$1:$9</definedName>
    <definedName name="Rates">'Countries list'!$A$4:$A$40</definedName>
    <definedName name="Z_66AF0A42_F63F_4FA7_868C_A359F93CB329_.wvu.Cols" localSheetId="2" hidden="1">'A. Staff'!$V:$IY</definedName>
    <definedName name="Z_66AF0A42_F63F_4FA7_868C_A359F93CB329_.wvu.Cols" localSheetId="1" hidden="1">'Affiliated entities'!#REF!,'Affiliated entities'!#REF!</definedName>
    <definedName name="Z_66AF0A42_F63F_4FA7_868C_A359F93CB329_.wvu.Cols" localSheetId="4" hidden="1">'B.2 Equipment'!#REF!,'B.2 Equipment'!$O:$IX</definedName>
    <definedName name="Z_66AF0A42_F63F_4FA7_868C_A359F93CB329_.wvu.Cols" localSheetId="0" hidden="1">ConsolidatedBudget!$M:$U,ConsolidatedBudget!$X:$IV</definedName>
    <definedName name="Z_66AF0A42_F63F_4FA7_868C_A359F93CB329_.wvu.Cols" localSheetId="9" hidden="1">'Countries list'!$D:$IV</definedName>
    <definedName name="Z_66AF0A42_F63F_4FA7_868C_A359F93CB329_.wvu.Cols" localSheetId="7" hidden="1">'Indirect costs'!$N:$IV</definedName>
    <definedName name="Z_66AF0A42_F63F_4FA7_868C_A359F93CB329_.wvu.Cols" localSheetId="6" hidden="1">Other!$K:$IY</definedName>
    <definedName name="Z_66AF0A42_F63F_4FA7_868C_A359F93CB329_.wvu.Cols" localSheetId="8" hidden="1">Revenues!$D:$K,Revenues!$U:$IV</definedName>
    <definedName name="Z_66AF0A42_F63F_4FA7_868C_A359F93CB329_.wvu.Cols" localSheetId="5" hidden="1">Subcontracting!#REF!,Subcontracting!$K:$IX</definedName>
    <definedName name="Z_66AF0A42_F63F_4FA7_868C_A359F93CB329_.wvu.Cols" localSheetId="3" hidden="1">'Travel and subsistence'!#REF!,'Travel and subsistence'!$P:$IX</definedName>
    <definedName name="Z_66AF0A42_F63F_4FA7_868C_A359F93CB329_.wvu.PrintArea" localSheetId="2" hidden="1">'A. Staff'!$A$1:$U$34</definedName>
    <definedName name="Z_66AF0A42_F63F_4FA7_868C_A359F93CB329_.wvu.PrintArea" localSheetId="4" hidden="1">'B.2 Equipment'!$A$2:$M$34</definedName>
    <definedName name="Z_66AF0A42_F63F_4FA7_868C_A359F93CB329_.wvu.PrintArea" localSheetId="9" hidden="1">'Countries list'!$A$1:$C$40</definedName>
    <definedName name="Z_66AF0A42_F63F_4FA7_868C_A359F93CB329_.wvu.PrintArea" localSheetId="7" hidden="1">'Indirect costs'!$A$5:$M$20</definedName>
    <definedName name="Z_66AF0A42_F63F_4FA7_868C_A359F93CB329_.wvu.PrintArea" localSheetId="6" hidden="1">Other!$A$2:$J$33</definedName>
    <definedName name="Z_66AF0A42_F63F_4FA7_868C_A359F93CB329_.wvu.PrintArea" localSheetId="8" hidden="1">Revenues!$A$5:$T$20</definedName>
    <definedName name="Z_66AF0A42_F63F_4FA7_868C_A359F93CB329_.wvu.PrintArea" localSheetId="5" hidden="1">Subcontracting!$A$2:$I$34</definedName>
    <definedName name="Z_66AF0A42_F63F_4FA7_868C_A359F93CB329_.wvu.PrintArea" localSheetId="10" hidden="1">Translation!$A$1:$D$199</definedName>
    <definedName name="Z_66AF0A42_F63F_4FA7_868C_A359F93CB329_.wvu.PrintArea" localSheetId="3" hidden="1">'Travel and subsistence'!$A$2:$N$34</definedName>
    <definedName name="Z_66AF0A42_F63F_4FA7_868C_A359F93CB329_.wvu.PrintTitles" localSheetId="2" hidden="1">'A. Staff'!$1:$6</definedName>
    <definedName name="Z_66AF0A42_F63F_4FA7_868C_A359F93CB329_.wvu.PrintTitles" localSheetId="7" hidden="1">'Indirect costs'!$1:$8</definedName>
    <definedName name="Z_66AF0A42_F63F_4FA7_868C_A359F93CB329_.wvu.PrintTitles" localSheetId="8" hidden="1">Revenues!$1:$9</definedName>
    <definedName name="Z_66AF0A42_F63F_4FA7_868C_A359F93CB329_.wvu.Rows" localSheetId="2" hidden="1">'A. Staff'!$42:$65542,'A. Staff'!$35:$40</definedName>
    <definedName name="Z_66AF0A42_F63F_4FA7_868C_A359F93CB329_.wvu.Rows" localSheetId="1" hidden="1">'Affiliated entities'!$181:$65525,'Affiliated entities'!$39:$179</definedName>
    <definedName name="Z_66AF0A42_F63F_4FA7_868C_A359F93CB329_.wvu.Rows" localSheetId="4" hidden="1">'B.2 Equipment'!$39:$65537,'B.2 Equipment'!$35:$35,'B.2 Equipment'!$37:$38</definedName>
    <definedName name="Z_66AF0A42_F63F_4FA7_868C_A359F93CB329_.wvu.Rows" localSheetId="0" hidden="1">ConsolidatedBudget!$193:$65537,ConsolidatedBudget!$51:$191</definedName>
    <definedName name="Z_66AF0A42_F63F_4FA7_868C_A359F93CB329_.wvu.Rows" localSheetId="9" hidden="1">'Countries list'!$56:$65535,'Countries list'!$42:$55</definedName>
    <definedName name="Z_66AF0A42_F63F_4FA7_868C_A359F93CB329_.wvu.Rows" localSheetId="7" hidden="1">'Indirect costs'!$47:$65536,'Indirect costs'!$1:$4,'Indirect costs'!$21:$46</definedName>
    <definedName name="Z_66AF0A42_F63F_4FA7_868C_A359F93CB329_.wvu.Rows" localSheetId="6" hidden="1">Other!$37:$65537,Other!$34:$36</definedName>
    <definedName name="Z_66AF0A42_F63F_4FA7_868C_A359F93CB329_.wvu.Rows" localSheetId="8" hidden="1">Revenues!$88:$65576,Revenues!$1:$4,Revenues!$21:$87</definedName>
    <definedName name="Z_66AF0A42_F63F_4FA7_868C_A359F93CB329_.wvu.Rows" localSheetId="5" hidden="1">Subcontracting!$40:$65537,Subcontracting!$36:$39</definedName>
    <definedName name="Z_66AF0A42_F63F_4FA7_868C_A359F93CB329_.wvu.Rows" localSheetId="3" hidden="1">'Travel and subsistence'!$36:$65537</definedName>
  </definedNames>
  <calcPr calcId="145621"/>
  <customWorkbookViews>
    <customWorkbookView name="skrivme - Personal View" guid="{66AF0A42-F63F-4FA7-868C-A359F93CB329}" mergeInterval="0" personalView="1" maximized="1" windowWidth="1916" windowHeight="815" tabRatio="886" activeSheetId="20"/>
  </customWorkbookViews>
</workbook>
</file>

<file path=xl/calcChain.xml><?xml version="1.0" encoding="utf-8"?>
<calcChain xmlns="http://schemas.openxmlformats.org/spreadsheetml/2006/main">
  <c r="A2" i="16" l="1"/>
  <c r="A3" i="16"/>
  <c r="C4" i="6" l="1"/>
  <c r="C7" i="1"/>
  <c r="V12" i="18" l="1"/>
  <c r="A13" i="18"/>
  <c r="I33" i="8" l="1"/>
  <c r="G6" i="21" l="1"/>
  <c r="J32" i="8" l="1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4" i="8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N5" i="5" s="1"/>
  <c r="M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4" i="5"/>
  <c r="O33" i="4" l="1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N5" i="4"/>
  <c r="O5" i="4" s="1"/>
  <c r="N4" i="4"/>
  <c r="G36" i="21" l="1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I34" i="6"/>
  <c r="F4" i="6"/>
  <c r="E4" i="6"/>
  <c r="H19" i="19"/>
  <c r="H18" i="19"/>
  <c r="H17" i="19"/>
  <c r="H16" i="19"/>
  <c r="H15" i="19"/>
  <c r="H14" i="19"/>
  <c r="H13" i="19"/>
  <c r="H12" i="19"/>
  <c r="H11" i="19"/>
  <c r="H10" i="19"/>
  <c r="H18" i="2"/>
  <c r="H17" i="2"/>
  <c r="H16" i="2"/>
  <c r="H15" i="2"/>
  <c r="H14" i="2"/>
  <c r="H13" i="2"/>
  <c r="H12" i="2"/>
  <c r="H11" i="2"/>
  <c r="H10" i="2"/>
  <c r="H9" i="2"/>
  <c r="F4" i="5"/>
  <c r="E4" i="5"/>
  <c r="E4" i="4"/>
  <c r="F4" i="4"/>
  <c r="B4" i="4"/>
  <c r="C4" i="4"/>
  <c r="C77" i="19" l="1"/>
  <c r="B77" i="19"/>
  <c r="C76" i="19"/>
  <c r="B76" i="19"/>
  <c r="C75" i="19"/>
  <c r="B75" i="19"/>
  <c r="C74" i="19"/>
  <c r="B74" i="19"/>
  <c r="C73" i="19"/>
  <c r="B73" i="19"/>
  <c r="C72" i="19"/>
  <c r="B72" i="19"/>
  <c r="C71" i="19"/>
  <c r="B71" i="19"/>
  <c r="C70" i="19"/>
  <c r="B70" i="19"/>
  <c r="C69" i="19"/>
  <c r="B69" i="19"/>
  <c r="C68" i="19"/>
  <c r="B68" i="19"/>
  <c r="C67" i="19"/>
  <c r="B67" i="19"/>
  <c r="C66" i="19"/>
  <c r="B66" i="19"/>
  <c r="C65" i="19"/>
  <c r="B65" i="19"/>
  <c r="C64" i="19"/>
  <c r="B64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H36" i="21"/>
  <c r="H35" i="21"/>
  <c r="G35" i="21"/>
  <c r="H34" i="21"/>
  <c r="G34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H26" i="21"/>
  <c r="G26" i="21"/>
  <c r="H25" i="21"/>
  <c r="G25" i="21"/>
  <c r="H24" i="21"/>
  <c r="G24" i="21"/>
  <c r="H23" i="21"/>
  <c r="G23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H14" i="21"/>
  <c r="G14" i="21"/>
  <c r="H13" i="21"/>
  <c r="G13" i="21"/>
  <c r="H12" i="21"/>
  <c r="G12" i="21"/>
  <c r="H11" i="21"/>
  <c r="G11" i="21"/>
  <c r="H10" i="21"/>
  <c r="G10" i="21"/>
  <c r="H9" i="21"/>
  <c r="G9" i="21"/>
  <c r="H8" i="21"/>
  <c r="G8" i="21"/>
  <c r="H7" i="21"/>
  <c r="G7" i="2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H6" i="21"/>
  <c r="T33" i="1" l="1"/>
  <c r="Q33" i="1"/>
  <c r="N33" i="1"/>
  <c r="K33" i="1"/>
  <c r="H33" i="1"/>
  <c r="G33" i="1"/>
  <c r="C33" i="1"/>
  <c r="B33" i="1"/>
  <c r="T32" i="1"/>
  <c r="Q32" i="1"/>
  <c r="N32" i="1"/>
  <c r="K32" i="1"/>
  <c r="H32" i="1"/>
  <c r="G32" i="1"/>
  <c r="C32" i="1"/>
  <c r="B32" i="1"/>
  <c r="T31" i="1"/>
  <c r="Q31" i="1"/>
  <c r="N31" i="1"/>
  <c r="K31" i="1"/>
  <c r="H31" i="1"/>
  <c r="G31" i="1"/>
  <c r="C31" i="1"/>
  <c r="B31" i="1"/>
  <c r="T30" i="1"/>
  <c r="Q30" i="1"/>
  <c r="N30" i="1"/>
  <c r="K30" i="1"/>
  <c r="H30" i="1"/>
  <c r="G30" i="1"/>
  <c r="C30" i="1"/>
  <c r="B30" i="1"/>
  <c r="T29" i="1"/>
  <c r="Q29" i="1"/>
  <c r="N29" i="1"/>
  <c r="K29" i="1"/>
  <c r="H29" i="1"/>
  <c r="G29" i="1"/>
  <c r="C29" i="1"/>
  <c r="B29" i="1"/>
  <c r="T28" i="1"/>
  <c r="Q28" i="1"/>
  <c r="N28" i="1"/>
  <c r="K28" i="1"/>
  <c r="H28" i="1"/>
  <c r="G28" i="1"/>
  <c r="C28" i="1"/>
  <c r="B28" i="1"/>
  <c r="T27" i="1"/>
  <c r="Q27" i="1"/>
  <c r="N27" i="1"/>
  <c r="K27" i="1"/>
  <c r="H27" i="1"/>
  <c r="G27" i="1"/>
  <c r="C27" i="1"/>
  <c r="B27" i="1"/>
  <c r="T26" i="1"/>
  <c r="Q26" i="1"/>
  <c r="N26" i="1"/>
  <c r="K26" i="1"/>
  <c r="H26" i="1"/>
  <c r="G26" i="1"/>
  <c r="C26" i="1"/>
  <c r="B26" i="1"/>
  <c r="T25" i="1"/>
  <c r="Q25" i="1"/>
  <c r="N25" i="1"/>
  <c r="K25" i="1"/>
  <c r="H25" i="1"/>
  <c r="G25" i="1"/>
  <c r="C25" i="1"/>
  <c r="B25" i="1"/>
  <c r="T24" i="1"/>
  <c r="Q24" i="1"/>
  <c r="N24" i="1"/>
  <c r="K24" i="1"/>
  <c r="H24" i="1"/>
  <c r="G24" i="1"/>
  <c r="C24" i="1"/>
  <c r="B24" i="1"/>
  <c r="T23" i="1"/>
  <c r="Q23" i="1"/>
  <c r="N23" i="1"/>
  <c r="K23" i="1"/>
  <c r="H23" i="1"/>
  <c r="G23" i="1"/>
  <c r="C23" i="1"/>
  <c r="B23" i="1"/>
  <c r="T22" i="1"/>
  <c r="Q22" i="1"/>
  <c r="N22" i="1"/>
  <c r="K22" i="1"/>
  <c r="H22" i="1"/>
  <c r="G22" i="1"/>
  <c r="C22" i="1"/>
  <c r="B22" i="1"/>
  <c r="T21" i="1"/>
  <c r="Q21" i="1"/>
  <c r="N21" i="1"/>
  <c r="K21" i="1"/>
  <c r="H21" i="1"/>
  <c r="G21" i="1"/>
  <c r="C21" i="1"/>
  <c r="B21" i="1"/>
  <c r="T20" i="1"/>
  <c r="Q20" i="1"/>
  <c r="N20" i="1"/>
  <c r="K20" i="1"/>
  <c r="H20" i="1"/>
  <c r="G20" i="1"/>
  <c r="C20" i="1"/>
  <c r="B20" i="1"/>
  <c r="T19" i="1"/>
  <c r="Q19" i="1"/>
  <c r="N19" i="1"/>
  <c r="K19" i="1"/>
  <c r="H19" i="1"/>
  <c r="G19" i="1"/>
  <c r="C19" i="1"/>
  <c r="B19" i="1"/>
  <c r="T18" i="1"/>
  <c r="Q18" i="1"/>
  <c r="N18" i="1"/>
  <c r="K18" i="1"/>
  <c r="H18" i="1"/>
  <c r="G18" i="1"/>
  <c r="C18" i="1"/>
  <c r="B18" i="1"/>
  <c r="T17" i="1"/>
  <c r="Q17" i="1"/>
  <c r="N17" i="1"/>
  <c r="K17" i="1"/>
  <c r="H17" i="1"/>
  <c r="G17" i="1"/>
  <c r="C17" i="1"/>
  <c r="B17" i="1"/>
  <c r="T16" i="1"/>
  <c r="Q16" i="1"/>
  <c r="N16" i="1"/>
  <c r="K16" i="1"/>
  <c r="H16" i="1"/>
  <c r="G16" i="1"/>
  <c r="C16" i="1"/>
  <c r="B16" i="1"/>
  <c r="T15" i="1"/>
  <c r="Q15" i="1"/>
  <c r="N15" i="1"/>
  <c r="K15" i="1"/>
  <c r="H15" i="1"/>
  <c r="G15" i="1"/>
  <c r="C15" i="1"/>
  <c r="B15" i="1"/>
  <c r="T14" i="1"/>
  <c r="Q14" i="1"/>
  <c r="N14" i="1"/>
  <c r="K14" i="1"/>
  <c r="H14" i="1"/>
  <c r="G14" i="1"/>
  <c r="C14" i="1"/>
  <c r="B14" i="1"/>
  <c r="T13" i="1"/>
  <c r="Q13" i="1"/>
  <c r="N13" i="1"/>
  <c r="K13" i="1"/>
  <c r="H13" i="1"/>
  <c r="G13" i="1"/>
  <c r="C13" i="1"/>
  <c r="B13" i="1"/>
  <c r="T12" i="1"/>
  <c r="Q12" i="1"/>
  <c r="N12" i="1"/>
  <c r="K12" i="1"/>
  <c r="H12" i="1"/>
  <c r="G12" i="1"/>
  <c r="C12" i="1"/>
  <c r="B12" i="1"/>
  <c r="T11" i="1"/>
  <c r="Q11" i="1"/>
  <c r="N11" i="1"/>
  <c r="K11" i="1"/>
  <c r="H11" i="1"/>
  <c r="G11" i="1"/>
  <c r="C11" i="1"/>
  <c r="B11" i="1"/>
  <c r="T10" i="1"/>
  <c r="Q10" i="1"/>
  <c r="N10" i="1"/>
  <c r="K10" i="1"/>
  <c r="H10" i="1"/>
  <c r="G10" i="1"/>
  <c r="C10" i="1"/>
  <c r="B10" i="1"/>
  <c r="T9" i="1"/>
  <c r="Q9" i="1"/>
  <c r="N9" i="1"/>
  <c r="K9" i="1"/>
  <c r="H9" i="1" s="1"/>
  <c r="G9" i="1"/>
  <c r="C9" i="1"/>
  <c r="B9" i="1"/>
  <c r="Q78" i="19"/>
  <c r="P78" i="19"/>
  <c r="N78" i="19"/>
  <c r="S28" i="19"/>
  <c r="O28" i="19" s="1"/>
  <c r="K28" i="19"/>
  <c r="K78" i="19" s="1"/>
  <c r="H28" i="19"/>
  <c r="H78" i="19" s="1"/>
  <c r="G28" i="19"/>
  <c r="G78" i="19" s="1"/>
  <c r="F28" i="19"/>
  <c r="F78" i="19" s="1"/>
  <c r="E28" i="19"/>
  <c r="E78" i="19" s="1"/>
  <c r="D28" i="19"/>
  <c r="I28" i="19" l="1"/>
  <c r="J28" i="19" s="1"/>
  <c r="L28" i="19" s="1"/>
  <c r="D78" i="19"/>
  <c r="I78" i="19" l="1"/>
  <c r="J78" i="19" s="1"/>
  <c r="L78" i="19"/>
  <c r="B1" i="20"/>
  <c r="A116" i="20" s="1"/>
  <c r="Q20" i="19"/>
  <c r="P20" i="19"/>
  <c r="J48" i="18"/>
  <c r="H48" i="18"/>
  <c r="J47" i="18"/>
  <c r="H47" i="18"/>
  <c r="J46" i="18"/>
  <c r="H46" i="18"/>
  <c r="J45" i="18"/>
  <c r="H45" i="18"/>
  <c r="J44" i="18"/>
  <c r="H44" i="18"/>
  <c r="J43" i="18"/>
  <c r="H43" i="18"/>
  <c r="J42" i="18"/>
  <c r="H42" i="18"/>
  <c r="J41" i="18"/>
  <c r="H41" i="18"/>
  <c r="J40" i="18"/>
  <c r="H40" i="18"/>
  <c r="J39" i="18"/>
  <c r="K19" i="19"/>
  <c r="K18" i="19"/>
  <c r="K17" i="19"/>
  <c r="K16" i="19"/>
  <c r="K15" i="19"/>
  <c r="K14" i="19"/>
  <c r="K13" i="19"/>
  <c r="K12" i="19"/>
  <c r="K11" i="19"/>
  <c r="K10" i="19"/>
  <c r="S19" i="19"/>
  <c r="O19" i="19" s="1"/>
  <c r="G19" i="19"/>
  <c r="F19" i="19"/>
  <c r="E19" i="19"/>
  <c r="D19" i="19"/>
  <c r="C19" i="19"/>
  <c r="B19" i="19"/>
  <c r="S18" i="19"/>
  <c r="O18" i="19" s="1"/>
  <c r="G18" i="19"/>
  <c r="F18" i="19"/>
  <c r="E18" i="19"/>
  <c r="D18" i="19"/>
  <c r="C18" i="19"/>
  <c r="B18" i="19"/>
  <c r="S17" i="19"/>
  <c r="O17" i="19" s="1"/>
  <c r="G17" i="19"/>
  <c r="F17" i="19"/>
  <c r="E17" i="19"/>
  <c r="D17" i="19"/>
  <c r="C17" i="19"/>
  <c r="B17" i="19"/>
  <c r="S16" i="19"/>
  <c r="O16" i="19" s="1"/>
  <c r="G16" i="19"/>
  <c r="F16" i="19"/>
  <c r="E16" i="19"/>
  <c r="D16" i="19"/>
  <c r="C16" i="19"/>
  <c r="B16" i="19"/>
  <c r="S15" i="19"/>
  <c r="O15" i="19" s="1"/>
  <c r="G15" i="19"/>
  <c r="F15" i="19"/>
  <c r="E15" i="19"/>
  <c r="D15" i="19"/>
  <c r="C15" i="19"/>
  <c r="B15" i="19"/>
  <c r="S14" i="19"/>
  <c r="O14" i="19" s="1"/>
  <c r="G14" i="19"/>
  <c r="F14" i="19"/>
  <c r="E14" i="19"/>
  <c r="D14" i="19"/>
  <c r="C14" i="19"/>
  <c r="B14" i="19"/>
  <c r="S13" i="19"/>
  <c r="O13" i="19"/>
  <c r="G13" i="19"/>
  <c r="F13" i="19"/>
  <c r="E13" i="19"/>
  <c r="I13" i="19" s="1"/>
  <c r="D13" i="19"/>
  <c r="C13" i="19"/>
  <c r="B13" i="19"/>
  <c r="S12" i="19"/>
  <c r="O12" i="19" s="1"/>
  <c r="G12" i="19"/>
  <c r="F12" i="19"/>
  <c r="E12" i="19"/>
  <c r="D12" i="19"/>
  <c r="C12" i="19"/>
  <c r="B12" i="19"/>
  <c r="S11" i="19"/>
  <c r="O11" i="19" s="1"/>
  <c r="G11" i="19"/>
  <c r="F11" i="19"/>
  <c r="E11" i="19"/>
  <c r="C11" i="19"/>
  <c r="B11" i="19"/>
  <c r="G10" i="19"/>
  <c r="C10" i="19"/>
  <c r="B10" i="19"/>
  <c r="N1" i="19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B4" i="6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4" i="5"/>
  <c r="B4" i="5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8" i="1"/>
  <c r="B7" i="1"/>
  <c r="T8" i="1"/>
  <c r="T7" i="1"/>
  <c r="Q8" i="1"/>
  <c r="Q7" i="1"/>
  <c r="N8" i="1"/>
  <c r="N7" i="1"/>
  <c r="K8" i="1"/>
  <c r="K7" i="1"/>
  <c r="B8" i="1"/>
  <c r="J3" i="6"/>
  <c r="F18" i="2"/>
  <c r="F17" i="2"/>
  <c r="F16" i="2"/>
  <c r="F15" i="2"/>
  <c r="F14" i="2"/>
  <c r="F12" i="2"/>
  <c r="F11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D18" i="2"/>
  <c r="D17" i="2"/>
  <c r="D16" i="2"/>
  <c r="D15" i="2"/>
  <c r="D13" i="2"/>
  <c r="D12" i="2"/>
  <c r="D11" i="2"/>
  <c r="G9" i="2"/>
  <c r="G19" i="2" s="1"/>
  <c r="E25" i="18"/>
  <c r="F13" i="2"/>
  <c r="J34" i="4"/>
  <c r="K34" i="4"/>
  <c r="I4" i="1"/>
  <c r="L4" i="1"/>
  <c r="O4" i="1"/>
  <c r="R4" i="1"/>
  <c r="G7" i="1"/>
  <c r="G8" i="1"/>
  <c r="D14" i="2"/>
  <c r="F10" i="2"/>
  <c r="E10" i="2"/>
  <c r="K19" i="2"/>
  <c r="E28" i="18" s="1"/>
  <c r="H19" i="2"/>
  <c r="T4" i="1"/>
  <c r="H8" i="1"/>
  <c r="D11" i="19" s="1"/>
  <c r="N4" i="1"/>
  <c r="H7" i="1"/>
  <c r="A170" i="20"/>
  <c r="A72" i="20"/>
  <c r="K6" i="2" s="1"/>
  <c r="A84" i="20"/>
  <c r="A21" i="16" s="1"/>
  <c r="A23" i="20" l="1"/>
  <c r="A7" i="18" s="1"/>
  <c r="A42" i="20"/>
  <c r="A78" i="20"/>
  <c r="A192" i="20"/>
  <c r="A190" i="20"/>
  <c r="A188" i="20"/>
  <c r="A183" i="20"/>
  <c r="A193" i="20"/>
  <c r="A191" i="20"/>
  <c r="A189" i="20"/>
  <c r="A184" i="20"/>
  <c r="A182" i="20"/>
  <c r="A63" i="20"/>
  <c r="A181" i="20"/>
  <c r="G13" i="18" s="1"/>
  <c r="I16" i="19"/>
  <c r="J16" i="19" s="1"/>
  <c r="L16" i="19" s="1"/>
  <c r="F45" i="18" s="1"/>
  <c r="I15" i="19"/>
  <c r="J15" i="19" s="1"/>
  <c r="L15" i="19" s="1"/>
  <c r="F44" i="18" s="1"/>
  <c r="D10" i="2"/>
  <c r="K4" i="1"/>
  <c r="Q4" i="1"/>
  <c r="H4" i="1"/>
  <c r="E21" i="18" s="1"/>
  <c r="D9" i="2"/>
  <c r="J13" i="19"/>
  <c r="L13" i="19" s="1"/>
  <c r="F42" i="18" s="1"/>
  <c r="I12" i="19"/>
  <c r="J12" i="19" s="1"/>
  <c r="L12" i="19" s="1"/>
  <c r="F41" i="18" s="1"/>
  <c r="I19" i="19"/>
  <c r="J19" i="19" s="1"/>
  <c r="L19" i="19" s="1"/>
  <c r="F48" i="18" s="1"/>
  <c r="G4" i="1"/>
  <c r="I11" i="19"/>
  <c r="J11" i="19" s="1"/>
  <c r="L11" i="19" s="1"/>
  <c r="I14" i="19"/>
  <c r="J14" i="19" s="1"/>
  <c r="L14" i="19" s="1"/>
  <c r="F43" i="18" s="1"/>
  <c r="J49" i="18"/>
  <c r="D10" i="19"/>
  <c r="D20" i="19" s="1"/>
  <c r="A45" i="20"/>
  <c r="A66" i="20"/>
  <c r="N9" i="19" s="1"/>
  <c r="N27" i="19" s="1"/>
  <c r="A118" i="20"/>
  <c r="A144" i="20"/>
  <c r="H2" i="6" s="1"/>
  <c r="A86" i="20"/>
  <c r="A195" i="20"/>
  <c r="A196" i="20"/>
  <c r="A194" i="20"/>
  <c r="A180" i="20"/>
  <c r="A179" i="20"/>
  <c r="F4" i="21" s="1"/>
  <c r="A28" i="20"/>
  <c r="A163" i="20"/>
  <c r="S6" i="19" s="1"/>
  <c r="S24" i="19" s="1"/>
  <c r="A69" i="20"/>
  <c r="A29" i="20"/>
  <c r="A22" i="20"/>
  <c r="A53" i="20"/>
  <c r="A172" i="20"/>
  <c r="A34" i="20"/>
  <c r="A113" i="20"/>
  <c r="A108" i="20"/>
  <c r="G2" i="1" s="1"/>
  <c r="A175" i="20"/>
  <c r="K2" i="5" s="1"/>
  <c r="I17" i="19"/>
  <c r="J17" i="19" s="1"/>
  <c r="L17" i="19" s="1"/>
  <c r="F46" i="18" s="1"/>
  <c r="A140" i="20"/>
  <c r="A120" i="20"/>
  <c r="A168" i="20"/>
  <c r="A90" i="20"/>
  <c r="A111" i="20"/>
  <c r="A14" i="20"/>
  <c r="A117" i="20"/>
  <c r="A21" i="20"/>
  <c r="A35" i="20"/>
  <c r="L2" i="4" s="1"/>
  <c r="A36" i="20"/>
  <c r="A10" i="16" s="1"/>
  <c r="A115" i="20"/>
  <c r="G4" i="21" s="1"/>
  <c r="A67" i="20"/>
  <c r="A15" i="16" s="1"/>
  <c r="A123" i="20"/>
  <c r="A16" i="18" s="1"/>
  <c r="A158" i="20"/>
  <c r="A33" i="8" s="1"/>
  <c r="A178" i="20"/>
  <c r="A25" i="20"/>
  <c r="A11" i="20"/>
  <c r="A61" i="20"/>
  <c r="A56" i="20"/>
  <c r="N6" i="19" s="1"/>
  <c r="N24" i="19" s="1"/>
  <c r="A154" i="20"/>
  <c r="A77" i="20"/>
  <c r="H2" i="5" s="1"/>
  <c r="A73" i="20"/>
  <c r="A80" i="20"/>
  <c r="A57" i="20"/>
  <c r="A155" i="20"/>
  <c r="A150" i="20"/>
  <c r="A99" i="20"/>
  <c r="A81" i="20"/>
  <c r="A19" i="16" s="1"/>
  <c r="A136" i="20"/>
  <c r="B3" i="16" s="1"/>
  <c r="A48" i="20"/>
  <c r="A64" i="20"/>
  <c r="A14" i="16" s="1"/>
  <c r="A54" i="20"/>
  <c r="A126" i="20"/>
  <c r="A26" i="16" s="1"/>
  <c r="A37" i="20"/>
  <c r="A96" i="20"/>
  <c r="K2" i="4" s="1"/>
  <c r="A138" i="20"/>
  <c r="G8" i="2" s="1"/>
  <c r="A91" i="20"/>
  <c r="A89" i="20"/>
  <c r="A83" i="20"/>
  <c r="A20" i="16" s="1"/>
  <c r="A71" i="20"/>
  <c r="A32" i="16" s="1"/>
  <c r="A131" i="20"/>
  <c r="A141" i="20"/>
  <c r="A32" i="20"/>
  <c r="A55" i="20"/>
  <c r="A98" i="20"/>
  <c r="A161" i="20"/>
  <c r="A149" i="20"/>
  <c r="A166" i="20"/>
  <c r="A153" i="20"/>
  <c r="A31" i="20"/>
  <c r="A13" i="20"/>
  <c r="A17" i="20"/>
  <c r="A130" i="20"/>
  <c r="A47" i="20"/>
  <c r="A60" i="20"/>
  <c r="A37" i="16" s="1"/>
  <c r="A5" i="20"/>
  <c r="A43" i="20"/>
  <c r="A129" i="20"/>
  <c r="A51" i="20"/>
  <c r="A105" i="20"/>
  <c r="A167" i="20"/>
  <c r="A173" i="20"/>
  <c r="A39" i="20"/>
  <c r="D6" i="2" s="1"/>
  <c r="A82" i="20"/>
  <c r="A18" i="18"/>
  <c r="L2" i="5"/>
  <c r="A7" i="16"/>
  <c r="Q9" i="19"/>
  <c r="Q27" i="19" s="1"/>
  <c r="A28" i="16"/>
  <c r="A12" i="18"/>
  <c r="E8" i="2"/>
  <c r="A46" i="20"/>
  <c r="B24" i="18" s="1"/>
  <c r="A93" i="20"/>
  <c r="B3" i="18" s="1"/>
  <c r="D11" i="18" s="1"/>
  <c r="A19" i="20"/>
  <c r="A124" i="20"/>
  <c r="H2" i="4" s="1"/>
  <c r="A30" i="20"/>
  <c r="C7" i="2" s="1"/>
  <c r="A177" i="20"/>
  <c r="A146" i="20"/>
  <c r="A160" i="20"/>
  <c r="A143" i="20"/>
  <c r="A44" i="20"/>
  <c r="A70" i="20"/>
  <c r="A94" i="20"/>
  <c r="A23" i="16" s="1"/>
  <c r="A20" i="20"/>
  <c r="A6" i="18" s="1"/>
  <c r="A114" i="20"/>
  <c r="A132" i="20"/>
  <c r="A26" i="20"/>
  <c r="A87" i="20"/>
  <c r="A16" i="20"/>
  <c r="A92" i="20"/>
  <c r="A88" i="20"/>
  <c r="A59" i="20"/>
  <c r="A12" i="16" s="1"/>
  <c r="A107" i="20"/>
  <c r="A122" i="20"/>
  <c r="A135" i="20"/>
  <c r="A112" i="20"/>
  <c r="A8" i="20"/>
  <c r="A76" i="20"/>
  <c r="A68" i="20"/>
  <c r="B20" i="18" s="1"/>
  <c r="A65" i="20"/>
  <c r="A58" i="20"/>
  <c r="A127" i="20"/>
  <c r="A74" i="20"/>
  <c r="A17" i="16" s="1"/>
  <c r="A9" i="20"/>
  <c r="A27" i="20"/>
  <c r="A49" i="20"/>
  <c r="A79" i="20"/>
  <c r="A100" i="20"/>
  <c r="A110" i="20"/>
  <c r="P9" i="19" s="1"/>
  <c r="P27" i="19" s="1"/>
  <c r="A128" i="20"/>
  <c r="A137" i="20"/>
  <c r="G2" i="6" s="1"/>
  <c r="A101" i="20"/>
  <c r="A18" i="20"/>
  <c r="A102" i="20"/>
  <c r="E7" i="2" s="1"/>
  <c r="A62" i="20"/>
  <c r="G12" i="18" s="1"/>
  <c r="A103" i="20"/>
  <c r="A33" i="20"/>
  <c r="A7" i="20"/>
  <c r="A11" i="18" s="1"/>
  <c r="A109" i="20"/>
  <c r="A156" i="20"/>
  <c r="A165" i="20"/>
  <c r="A34" i="4" s="1"/>
  <c r="A145" i="20"/>
  <c r="A152" i="20"/>
  <c r="A162" i="20"/>
  <c r="K7" i="2" s="1"/>
  <c r="A171" i="20"/>
  <c r="A40" i="16" s="1"/>
  <c r="A148" i="20"/>
  <c r="L8" i="2" s="1"/>
  <c r="A174" i="20"/>
  <c r="A31" i="16" s="1"/>
  <c r="A197" i="20"/>
  <c r="A24" i="20"/>
  <c r="A169" i="20"/>
  <c r="A119" i="20"/>
  <c r="A38" i="20"/>
  <c r="A75" i="20"/>
  <c r="A18" i="16" s="1"/>
  <c r="A52" i="20"/>
  <c r="A50" i="20"/>
  <c r="A125" i="20"/>
  <c r="A121" i="20"/>
  <c r="A15" i="18" s="1"/>
  <c r="A97" i="20"/>
  <c r="I2" i="5" s="1"/>
  <c r="A95" i="20"/>
  <c r="A34" i="16" s="1"/>
  <c r="A134" i="20"/>
  <c r="D7" i="2" s="1"/>
  <c r="A12" i="20"/>
  <c r="A15" i="20"/>
  <c r="R2" i="1" s="1"/>
  <c r="A85" i="20"/>
  <c r="A22" i="16" s="1"/>
  <c r="A104" i="20"/>
  <c r="A14" i="18" s="1"/>
  <c r="A133" i="20"/>
  <c r="B21" i="18" s="1"/>
  <c r="A142" i="20"/>
  <c r="A30" i="16" s="1"/>
  <c r="A157" i="20"/>
  <c r="I8" i="2" s="1"/>
  <c r="A10" i="20"/>
  <c r="A106" i="20"/>
  <c r="B26" i="18" s="1"/>
  <c r="A159" i="20"/>
  <c r="A147" i="20"/>
  <c r="L12" i="18" s="1"/>
  <c r="A164" i="20"/>
  <c r="B33" i="18" s="1"/>
  <c r="A151" i="20"/>
  <c r="A34" i="5" s="1"/>
  <c r="A176" i="20"/>
  <c r="H19" i="18" s="1"/>
  <c r="A139" i="20"/>
  <c r="A41" i="20"/>
  <c r="H37" i="18" s="1"/>
  <c r="A40" i="20"/>
  <c r="A11" i="16" s="1"/>
  <c r="A6" i="20"/>
  <c r="H20" i="19"/>
  <c r="I17" i="2"/>
  <c r="J17" i="2" s="1"/>
  <c r="L17" i="2" s="1"/>
  <c r="I18" i="19"/>
  <c r="J18" i="19" s="1"/>
  <c r="L18" i="19" s="1"/>
  <c r="F47" i="18" s="1"/>
  <c r="K20" i="19"/>
  <c r="I10" i="2"/>
  <c r="I11" i="2"/>
  <c r="J11" i="2" s="1"/>
  <c r="L11" i="2" s="1"/>
  <c r="I12" i="2"/>
  <c r="J12" i="2" s="1"/>
  <c r="L12" i="2" s="1"/>
  <c r="I14" i="2"/>
  <c r="J14" i="2" s="1"/>
  <c r="L14" i="2" s="1"/>
  <c r="I15" i="2"/>
  <c r="J15" i="2" s="1"/>
  <c r="L15" i="2" s="1"/>
  <c r="I16" i="2"/>
  <c r="J16" i="2" s="1"/>
  <c r="L16" i="2" s="1"/>
  <c r="I18" i="2"/>
  <c r="J18" i="2" s="1"/>
  <c r="L18" i="2" s="1"/>
  <c r="G20" i="19"/>
  <c r="I13" i="2"/>
  <c r="J13" i="2" s="1"/>
  <c r="L13" i="2" s="1"/>
  <c r="D38" i="18"/>
  <c r="C2" i="5"/>
  <c r="F2" i="5" s="1"/>
  <c r="G2" i="4" l="1"/>
  <c r="A13" i="16"/>
  <c r="B10" i="16"/>
  <c r="B19" i="16"/>
  <c r="A27" i="16"/>
  <c r="H8" i="2"/>
  <c r="A37" i="21"/>
  <c r="A31" i="18"/>
  <c r="N5" i="19"/>
  <c r="N23" i="19" s="1"/>
  <c r="A20" i="18"/>
  <c r="D5" i="2"/>
  <c r="L5" i="19"/>
  <c r="D23" i="19" s="1"/>
  <c r="B31" i="18"/>
  <c r="L9" i="19"/>
  <c r="J10" i="2"/>
  <c r="L10" i="2" s="1"/>
  <c r="D19" i="2"/>
  <c r="J5" i="8"/>
  <c r="E26" i="18" s="1"/>
  <c r="O4" i="4"/>
  <c r="D1" i="8"/>
  <c r="D1" i="6"/>
  <c r="D1" i="4"/>
  <c r="B4" i="21"/>
  <c r="D1" i="5"/>
  <c r="D5" i="1"/>
  <c r="A2" i="21"/>
  <c r="B27" i="18"/>
  <c r="J7" i="2"/>
  <c r="B15" i="16"/>
  <c r="B9" i="16"/>
  <c r="B25" i="16"/>
  <c r="B14" i="16"/>
  <c r="B30" i="16"/>
  <c r="B29" i="16"/>
  <c r="B5" i="16"/>
  <c r="B4" i="16"/>
  <c r="B24" i="16"/>
  <c r="B16" i="16"/>
  <c r="B8" i="16"/>
  <c r="B27" i="16"/>
  <c r="B11" i="16"/>
  <c r="B7" i="16"/>
  <c r="B17" i="16"/>
  <c r="B6" i="16"/>
  <c r="B22" i="16"/>
  <c r="B13" i="16"/>
  <c r="B18" i="16"/>
  <c r="B21" i="16"/>
  <c r="B26" i="16"/>
  <c r="B28" i="16"/>
  <c r="B20" i="16"/>
  <c r="B12" i="16"/>
  <c r="B31" i="16"/>
  <c r="B23" i="16"/>
  <c r="L6" i="2"/>
  <c r="L24" i="19"/>
  <c r="H2" i="1"/>
  <c r="A8" i="16"/>
  <c r="A4" i="16"/>
  <c r="I1" i="1"/>
  <c r="Q8" i="19"/>
  <c r="Q26" i="19" s="1"/>
  <c r="A2" i="5"/>
  <c r="A2" i="6"/>
  <c r="A7" i="19"/>
  <c r="B37" i="18"/>
  <c r="A6" i="1"/>
  <c r="A7" i="2"/>
  <c r="A2" i="8"/>
  <c r="J2" i="5"/>
  <c r="F8" i="2"/>
  <c r="I2" i="1"/>
  <c r="A9" i="16"/>
  <c r="A5" i="16"/>
  <c r="B28" i="18"/>
  <c r="A34" i="6"/>
  <c r="A29" i="16"/>
  <c r="A24" i="16"/>
  <c r="B23" i="18"/>
  <c r="L2" i="1"/>
  <c r="B19" i="18"/>
  <c r="A35" i="18"/>
  <c r="R9" i="19"/>
  <c r="R27" i="19" s="1"/>
  <c r="A16" i="16"/>
  <c r="O2" i="1"/>
  <c r="A20" i="19"/>
  <c r="L27" i="19"/>
  <c r="A19" i="2"/>
  <c r="A49" i="18"/>
  <c r="M2" i="4"/>
  <c r="P3" i="1"/>
  <c r="M3" i="1"/>
  <c r="S3" i="1"/>
  <c r="J3" i="1"/>
  <c r="A2" i="4"/>
  <c r="A25" i="16"/>
  <c r="A6" i="16"/>
  <c r="B32" i="18"/>
  <c r="A10" i="18"/>
  <c r="A33" i="16"/>
  <c r="J2" i="4"/>
  <c r="B22" i="18"/>
  <c r="A8" i="18"/>
  <c r="B25" i="18"/>
  <c r="P6" i="19"/>
  <c r="P24" i="19" s="1"/>
  <c r="J37" i="18"/>
  <c r="J4" i="21"/>
  <c r="F37" i="18"/>
  <c r="N2" i="4"/>
  <c r="E19" i="18"/>
  <c r="B29" i="18"/>
  <c r="I2" i="8"/>
  <c r="I2" i="6"/>
  <c r="M2" i="5"/>
  <c r="Q3" i="1"/>
  <c r="T3" i="1"/>
  <c r="K3" i="1"/>
  <c r="N3" i="1"/>
  <c r="H2" i="8"/>
  <c r="I2" i="4"/>
  <c r="G2" i="5"/>
  <c r="G2" i="8"/>
  <c r="I3" i="1"/>
  <c r="L3" i="1"/>
  <c r="O3" i="1"/>
  <c r="R3" i="1"/>
  <c r="B2" i="4"/>
  <c r="E2" i="4" s="1"/>
  <c r="B5" i="21"/>
  <c r="G5" i="21" s="1"/>
  <c r="B7" i="19"/>
  <c r="B7" i="2"/>
  <c r="B2" i="8"/>
  <c r="E2" i="8" s="1"/>
  <c r="B2" i="5"/>
  <c r="E2" i="5" s="1"/>
  <c r="B6" i="1"/>
  <c r="E6" i="1" s="1"/>
  <c r="B2" i="6"/>
  <c r="E2" i="6" s="1"/>
  <c r="B38" i="18"/>
  <c r="C2" i="8"/>
  <c r="F2" i="8" s="1"/>
  <c r="C2" i="4"/>
  <c r="F2" i="4" s="1"/>
  <c r="D5" i="21"/>
  <c r="H5" i="21" s="1"/>
  <c r="C6" i="1"/>
  <c r="F6" i="1" s="1"/>
  <c r="C2" i="6"/>
  <c r="F2" i="6" s="1"/>
  <c r="C7" i="19"/>
  <c r="F40" i="18"/>
  <c r="N34" i="4"/>
  <c r="E23" i="18" s="1"/>
  <c r="E9" i="2"/>
  <c r="E10" i="19"/>
  <c r="E19" i="2" l="1"/>
  <c r="E20" i="19"/>
  <c r="M34" i="5"/>
  <c r="E24" i="18" s="1"/>
  <c r="F9" i="2"/>
  <c r="F19" i="2" s="1"/>
  <c r="F10" i="19"/>
  <c r="F20" i="19" s="1"/>
  <c r="H24" i="18" l="1"/>
  <c r="E27" i="18"/>
  <c r="I10" i="19"/>
  <c r="I9" i="2"/>
  <c r="I19" i="2" l="1"/>
  <c r="J9" i="2"/>
  <c r="L9" i="2" s="1"/>
  <c r="L19" i="2" s="1"/>
  <c r="H28" i="18"/>
  <c r="I20" i="19"/>
  <c r="J10" i="19"/>
  <c r="L10" i="19" s="1"/>
  <c r="N20" i="19" l="1"/>
  <c r="H39" i="18"/>
  <c r="H49" i="18" s="1"/>
  <c r="S10" i="19"/>
  <c r="J20" i="19"/>
  <c r="J19" i="2"/>
  <c r="L20" i="19"/>
  <c r="F39" i="18"/>
  <c r="F49" i="18" s="1"/>
  <c r="M12" i="2"/>
  <c r="M14" i="2"/>
  <c r="M13" i="2"/>
  <c r="M18" i="2"/>
  <c r="M17" i="2"/>
  <c r="M9" i="2"/>
  <c r="M10" i="2"/>
  <c r="M11" i="2"/>
  <c r="M16" i="2"/>
  <c r="M15" i="2"/>
  <c r="S20" i="19" l="1"/>
  <c r="A21" i="19" s="1"/>
  <c r="O10" i="19"/>
  <c r="E32" i="18"/>
  <c r="E31" i="18"/>
  <c r="H29" i="18"/>
  <c r="M19" i="19"/>
  <c r="M13" i="19"/>
  <c r="M11" i="19"/>
  <c r="M28" i="19"/>
  <c r="M15" i="19"/>
  <c r="M10" i="19"/>
  <c r="M16" i="19"/>
  <c r="M18" i="19"/>
  <c r="M12" i="19"/>
  <c r="M14" i="19"/>
  <c r="M17" i="19"/>
  <c r="E33" i="18" l="1"/>
  <c r="E29" i="18"/>
  <c r="G31" i="18" s="1"/>
  <c r="J31" i="18" s="1"/>
  <c r="G32" i="18" l="1"/>
</calcChain>
</file>

<file path=xl/sharedStrings.xml><?xml version="1.0" encoding="utf-8"?>
<sst xmlns="http://schemas.openxmlformats.org/spreadsheetml/2006/main" count="742" uniqueCount="609">
  <si>
    <t>Total</t>
  </si>
  <si>
    <t>All figures in Euro</t>
  </si>
  <si>
    <t> </t>
  </si>
  <si>
    <t>Description</t>
  </si>
  <si>
    <t>a</t>
  </si>
  <si>
    <t>b</t>
  </si>
  <si>
    <t>c</t>
  </si>
  <si>
    <t>d</t>
  </si>
  <si>
    <t>Task description</t>
  </si>
  <si>
    <t>Total staff cost by category</t>
  </si>
  <si>
    <t>%</t>
  </si>
  <si>
    <t>Direct costs</t>
  </si>
  <si>
    <t>Indirect costs</t>
  </si>
  <si>
    <t>Country</t>
  </si>
  <si>
    <t xml:space="preserve">Purpose of the journey </t>
  </si>
  <si>
    <t xml:space="preserve">TOTAL travel &amp; subsistence costs </t>
  </si>
  <si>
    <t>Number of working days on the project</t>
  </si>
  <si>
    <t>Costs</t>
  </si>
  <si>
    <t>Financing</t>
  </si>
  <si>
    <t>Other sources</t>
  </si>
  <si>
    <t>Amount</t>
  </si>
  <si>
    <t>Specification</t>
  </si>
  <si>
    <t>Cost per day</t>
  </si>
  <si>
    <t>Country of destination</t>
  </si>
  <si>
    <t>4. Other</t>
  </si>
  <si>
    <t xml:space="preserve">Total costs </t>
  </si>
  <si>
    <t>Total equipment costs</t>
  </si>
  <si>
    <t>Total subcontracting costs</t>
  </si>
  <si>
    <t>Total other costs</t>
  </si>
  <si>
    <t>B. Operations</t>
  </si>
  <si>
    <t>Overall total number of working days</t>
  </si>
  <si>
    <t>a x [(b x c) + d]</t>
  </si>
  <si>
    <t>a x b x c x d</t>
  </si>
  <si>
    <t>A. Staff 
costs</t>
  </si>
  <si>
    <r>
      <t>B.</t>
    </r>
    <r>
      <rPr>
        <b/>
        <sz val="10"/>
        <rFont val="Arial Narrow"/>
        <family val="2"/>
      </rPr>
      <t>Total
operational
costs</t>
    </r>
  </si>
  <si>
    <t>Total direct costs
(A + B)</t>
  </si>
  <si>
    <t>Project Acronym:</t>
  </si>
  <si>
    <t>2. 
Equipment
(up to 10%)</t>
  </si>
  <si>
    <t>1. Travel
 and subsistence for project staff</t>
  </si>
  <si>
    <t>Total project
indirect costs 
(up to 7%)
rounded with ZERO decimals</t>
  </si>
  <si>
    <t>Expenditure</t>
  </si>
  <si>
    <t>Revenue</t>
  </si>
  <si>
    <t>Indirect costs (up to 7%)</t>
  </si>
  <si>
    <t>Total revenue</t>
  </si>
  <si>
    <t>All figures in Euro (Call 2014)</t>
  </si>
  <si>
    <t>This table is automatic filled, except the yellow cells -columns L10-L39; N10-N39; O10-O39; P10-P39- , that must be filled by the applicant.</t>
  </si>
  <si>
    <t xml:space="preserve">Before completing this table please read carefully the instructions available on </t>
  </si>
  <si>
    <t>Action</t>
  </si>
  <si>
    <t>Item</t>
  </si>
  <si>
    <t>ESTIMATED EXPENDITURES and REVENUE by TYPE OF COSTS and by Applicants (NARIC / NON-NARIC)</t>
  </si>
  <si>
    <t>Heading A</t>
  </si>
  <si>
    <t>Heading B</t>
  </si>
  <si>
    <t>Total Direct Costs (A+B)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</si>
  <si>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</si>
  <si>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</si>
  <si>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</si>
  <si>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</si>
  <si>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</si>
  <si>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</si>
  <si>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</si>
  <si>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</si>
  <si>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</si>
  <si>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</si>
  <si>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EU grant</t>
  </si>
  <si>
    <t>Total COFINANCING</t>
  </si>
  <si>
    <t>3. Subcontracting
(up to 50%)</t>
  </si>
  <si>
    <t>Member States of the European Union (EU)</t>
  </si>
  <si>
    <t xml:space="preserve">Austria </t>
  </si>
  <si>
    <t xml:space="preserve">Belgium </t>
  </si>
  <si>
    <t xml:space="preserve">Bulgaria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</si>
  <si>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</si>
  <si>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</si>
  <si>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</si>
  <si>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</si>
  <si>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</si>
  <si>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</si>
  <si>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</si>
  <si>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</si>
  <si>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</si>
  <si>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 xml:space="preserve">Hungary </t>
  </si>
  <si>
    <t xml:space="preserve">Ireland </t>
  </si>
  <si>
    <t xml:space="preserve">Italy </t>
  </si>
  <si>
    <t xml:space="preserve">Latvia </t>
  </si>
  <si>
    <t xml:space="preserve">Lithuania </t>
  </si>
  <si>
    <t xml:space="preserve">Luxembourg </t>
  </si>
  <si>
    <t xml:space="preserve">Malta </t>
  </si>
  <si>
    <t xml:space="preserve">Poland </t>
  </si>
  <si>
    <t xml:space="preserve">Portugal </t>
  </si>
  <si>
    <t xml:space="preserve">Romania </t>
  </si>
  <si>
    <t xml:space="preserve">Slovakia </t>
  </si>
  <si>
    <t xml:space="preserve">Slovenia </t>
  </si>
  <si>
    <t xml:space="preserve">Spain </t>
  </si>
  <si>
    <t xml:space="preserve">Sweden </t>
  </si>
  <si>
    <t xml:space="preserve">United Kingdom </t>
  </si>
  <si>
    <t>Countries list</t>
  </si>
  <si>
    <t>Status</t>
  </si>
  <si>
    <t>Part I - Consolidated figures</t>
  </si>
  <si>
    <t>EU Grant</t>
  </si>
  <si>
    <t>Subsistence costs</t>
  </si>
  <si>
    <t>Part II - Distribution of grant by organisation</t>
  </si>
  <si>
    <t>Name</t>
  </si>
  <si>
    <t>Partner</t>
  </si>
  <si>
    <t>Former Yugoslav Republic of Macedonia</t>
  </si>
  <si>
    <t>Iceland</t>
  </si>
  <si>
    <t>Liechtenstein</t>
  </si>
  <si>
    <t>Norway</t>
  </si>
  <si>
    <t>Switzerland</t>
  </si>
  <si>
    <t>Turkey</t>
  </si>
  <si>
    <t>Full participation - Erasmus+</t>
  </si>
  <si>
    <t>Cost per Item</t>
  </si>
  <si>
    <t>English</t>
  </si>
  <si>
    <t>Language selected</t>
  </si>
  <si>
    <t>Français</t>
  </si>
  <si>
    <t>Deutsch</t>
  </si>
  <si>
    <t>Wissensallianzen</t>
  </si>
  <si>
    <t>Avant de compléter ce tableau merci de lire attentivement les instructions disponible à</t>
  </si>
  <si>
    <t>Bevor Sie diese Tabelle ausfüllen, lesen Sie bitte sorgfältig die Hinweise verfügbar unter</t>
  </si>
  <si>
    <t>Language</t>
  </si>
  <si>
    <t>Langue</t>
  </si>
  <si>
    <t>Sprache</t>
  </si>
  <si>
    <t>Aktion/Maßnahme</t>
  </si>
  <si>
    <t>Action to be selected</t>
  </si>
  <si>
    <t>Action a choisir</t>
  </si>
  <si>
    <t>Auszuwählende aktion</t>
  </si>
  <si>
    <t>Knowledge alliances</t>
  </si>
  <si>
    <t>Alliances de la connaissance</t>
  </si>
  <si>
    <t>Sector skills alliances</t>
  </si>
  <si>
    <t>Alliances sectorielles pour les competences</t>
  </si>
  <si>
    <t>Dauer (Anzahl der Monate)</t>
  </si>
  <si>
    <t>Duration to be completed</t>
  </si>
  <si>
    <t>Durée à compléter</t>
  </si>
  <si>
    <t>Anzugebene Dauer</t>
  </si>
  <si>
    <t>Duration</t>
  </si>
  <si>
    <t>Durée</t>
  </si>
  <si>
    <t>Dauer</t>
  </si>
  <si>
    <t>24 months</t>
  </si>
  <si>
    <t>24 mois</t>
  </si>
  <si>
    <t>24 monate</t>
  </si>
  <si>
    <t>36 months</t>
  </si>
  <si>
    <t>36 mois</t>
  </si>
  <si>
    <t>36 monate</t>
  </si>
  <si>
    <t>months</t>
  </si>
  <si>
    <t>mois</t>
  </si>
  <si>
    <t>Project acronym</t>
  </si>
  <si>
    <t>Acronyme du projet</t>
  </si>
  <si>
    <t>Projektakronym</t>
  </si>
  <si>
    <t>Project title</t>
  </si>
  <si>
    <t>Titre du projet</t>
  </si>
  <si>
    <t>Projekttitel</t>
  </si>
  <si>
    <t>Partie I – Chiffres consolidés</t>
  </si>
  <si>
    <t>Teil I – Konsolidierte Zahlen</t>
  </si>
  <si>
    <t>Subvention de l'UE</t>
  </si>
  <si>
    <t>EU-Zuschuss</t>
  </si>
  <si>
    <t>PROGRAMME 
COUNTRIES (PR)</t>
  </si>
  <si>
    <t>PAYS DU PROGRAMME(PR)</t>
  </si>
  <si>
    <t>Programm-Länder (PR)</t>
  </si>
  <si>
    <t>PARTNER COUNTRIES (PA)</t>
  </si>
  <si>
    <t>PAYS PARTENAIRES (PA)</t>
  </si>
  <si>
    <t>Partnerländer (PA)</t>
  </si>
  <si>
    <t>TOTAL</t>
  </si>
  <si>
    <t>Gesamt</t>
  </si>
  <si>
    <t>Project implementation support</t>
  </si>
  <si>
    <t>Soutien à la mise en œuvre du projet</t>
  </si>
  <si>
    <t>Unterstützung der Projektumsetzung</t>
  </si>
  <si>
    <t>Staff costs</t>
  </si>
  <si>
    <t>Frais de Personnel</t>
  </si>
  <si>
    <t>Personalkosten</t>
  </si>
  <si>
    <t>Mobility activities (Optional)</t>
  </si>
  <si>
    <t>Activités de mobilité (Optionnel)</t>
  </si>
  <si>
    <t>Mobilitätsaktivitäten (fakultativ)</t>
  </si>
  <si>
    <t>Travel costs</t>
  </si>
  <si>
    <t>Reisekosten</t>
  </si>
  <si>
    <t>Frais de séjour</t>
  </si>
  <si>
    <t>Aufenthaltskosten</t>
  </si>
  <si>
    <t>Warning messages</t>
  </si>
  <si>
    <t>Messages d'alerte</t>
  </si>
  <si>
    <t>Warnmeldung</t>
  </si>
  <si>
    <t>Maximum EU contribution awarded for a 2 years Alliance:        700 000 EUR</t>
  </si>
  <si>
    <t>Montant maximal de la subvention de l'UE pour un projet Alliance de 2 ans: 700.000EUR</t>
  </si>
  <si>
    <t>Maximal gewährte EU- Finanzhilfe für eine 2-jährige: 700 000 EUR</t>
  </si>
  <si>
    <t>Maximum EU contribution awarded for a 3 years Alliance:           1 000 000 EUR</t>
  </si>
  <si>
    <t>Montant maximal de la subvention de l'UE pour un projet Alliance de 3 ans: 1.000.000EUR</t>
  </si>
  <si>
    <t>Maximal gewährte EU- Finanzhilfe für eine 3-jährige: 1 000 000 EUR</t>
  </si>
  <si>
    <t>OK</t>
  </si>
  <si>
    <t>Partie II – Distribution de la subvention par organisation</t>
  </si>
  <si>
    <t>Teil II – Verteilung der Finanzhilfe nach Organisation</t>
  </si>
  <si>
    <t>Partenaire</t>
  </si>
  <si>
    <t>Nom</t>
  </si>
  <si>
    <t>Pays</t>
  </si>
  <si>
    <t>Land</t>
  </si>
  <si>
    <t>Frais de voyage</t>
  </si>
  <si>
    <t>Part III - Project implementation support</t>
  </si>
  <si>
    <t>Partie III – Soutien à la mise en œuvre du projet</t>
  </si>
  <si>
    <t>Teil III – Unterstützung bei der Projektumsetzung</t>
  </si>
  <si>
    <t xml:space="preserve">Manager </t>
  </si>
  <si>
    <t>Manager</t>
  </si>
  <si>
    <t>Teacher/Trainer/Researcher</t>
  </si>
  <si>
    <t>Professeur/Formateur/Chercheur</t>
  </si>
  <si>
    <t>Lehrende/r; Ausbildner/in; Forscher/in</t>
  </si>
  <si>
    <t>Technician</t>
  </si>
  <si>
    <t>Technicien</t>
  </si>
  <si>
    <t>Techniker/in</t>
  </si>
  <si>
    <t xml:space="preserve">Administrative </t>
  </si>
  <si>
    <t>Administratif</t>
  </si>
  <si>
    <t>Verwaltungspersonal</t>
  </si>
  <si>
    <t>Number of days</t>
  </si>
  <si>
    <t>Nombre de jours</t>
  </si>
  <si>
    <t>Anzahl der Tage</t>
  </si>
  <si>
    <t>Unit cost per day</t>
  </si>
  <si>
    <t>Coût unitaire par jour</t>
  </si>
  <si>
    <t>Kosten pro Einheit pro Tag</t>
  </si>
  <si>
    <t>Total cost by category</t>
  </si>
  <si>
    <t>Coût total par catégorie</t>
  </si>
  <si>
    <t>Gesamtkosten pro Kategorie</t>
  </si>
  <si>
    <t>Total number of days</t>
  </si>
  <si>
    <t>Nombre total de jours</t>
  </si>
  <si>
    <t>Gesamte Anzahl der Tage</t>
  </si>
  <si>
    <t>Grant requested</t>
  </si>
  <si>
    <t>Subvention demandée</t>
  </si>
  <si>
    <t>Beantragte Finanzhilfe</t>
  </si>
  <si>
    <t>Total Part III</t>
  </si>
  <si>
    <t>Total Partie III</t>
  </si>
  <si>
    <t>Gesamter Teil III</t>
  </si>
  <si>
    <t>Part IV -</t>
  </si>
  <si>
    <t>Partie IV -</t>
  </si>
  <si>
    <t>Teil IV -</t>
  </si>
  <si>
    <t xml:space="preserve">Additional funding for mobility activities realised within an Alliance  </t>
  </si>
  <si>
    <t>Financement supplémentaire pour des activités de mobilité réalisées au sein d'une Alliance</t>
  </si>
  <si>
    <t>Zusätzliche Finanzmittel für Mobilitätsaktivitäten innerhalb einer Allianz</t>
  </si>
  <si>
    <t>(OPTION)</t>
  </si>
  <si>
    <t>(fakultativ)</t>
  </si>
  <si>
    <t>Distance</t>
  </si>
  <si>
    <t>Entfernung</t>
  </si>
  <si>
    <t>Unit cost per participant</t>
  </si>
  <si>
    <t>Coût unitaire par participant</t>
  </si>
  <si>
    <t>Kosten pro Einheit pro Teilnehmer</t>
  </si>
  <si>
    <t>Type d'activité</t>
  </si>
  <si>
    <t>Art der Aktivität</t>
  </si>
  <si>
    <t>Activities targeting staff up to the 14th day</t>
  </si>
  <si>
    <t>Activités ciblant le personnel jusqu'au 14ème jour</t>
  </si>
  <si>
    <t>Aktivitäten, die auf Personal bis zum 14.Tag abzielen</t>
  </si>
  <si>
    <t>Activities targeting staff between the 15th and 60th day</t>
  </si>
  <si>
    <t>Activités ciblant le personnel entre le 15ème et le 60ème jour</t>
  </si>
  <si>
    <t>Aktivitäten, die auf Personal zwischen dem 15. und 60.Tag abzielen</t>
  </si>
  <si>
    <t>Activities targeting learners up to the 14th day</t>
  </si>
  <si>
    <t>Activités ciblant les apprenants jusqu'au 14ème jour</t>
  </si>
  <si>
    <t>Aktivitäten, die auf Lernende bis zum 14.Tag abzielen</t>
  </si>
  <si>
    <t>Activities targeting learners between the 15th and 60th day</t>
  </si>
  <si>
    <t>Activités ciblant les apprenants entre le 15ème et le 60ème jour</t>
  </si>
  <si>
    <t>Aktivitäten, die auf Lernende zwischen dem 15. und 60.Tag abzielen</t>
  </si>
  <si>
    <t>Number of travels 
(from their place of location to the venue of the activity and return)</t>
  </si>
  <si>
    <t>Nombre de voyages (A/R entre lieu d'origine et la destination de l'activité)</t>
  </si>
  <si>
    <t>Anzahl der Reisen (vom Ausgangsort zum Ort der Aktivität und zurück)</t>
  </si>
  <si>
    <t>Cost per participant</t>
  </si>
  <si>
    <t>Frais par participant</t>
  </si>
  <si>
    <t>Kosten pro Teilnehmer</t>
  </si>
  <si>
    <t>Activity type</t>
  </si>
  <si>
    <t>Total Part IV</t>
  </si>
  <si>
    <t>Total Partie IV</t>
  </si>
  <si>
    <t>Gesamter Teil IV</t>
  </si>
  <si>
    <t>Select your country</t>
  </si>
  <si>
    <t>Choisissez votre pays</t>
  </si>
  <si>
    <t>Wählen Sie Ihr Land aus</t>
  </si>
  <si>
    <t>Duration number of months</t>
  </si>
  <si>
    <t>Durée en nombre de mois</t>
  </si>
  <si>
    <t>Organisation name</t>
  </si>
  <si>
    <t>Nom de l'organisation</t>
  </si>
  <si>
    <t>Name der Organisation</t>
  </si>
  <si>
    <t>From</t>
  </si>
  <si>
    <t>To</t>
  </si>
  <si>
    <t xml:space="preserve">Von </t>
  </si>
  <si>
    <t>Bis</t>
  </si>
  <si>
    <t>Article</t>
  </si>
  <si>
    <t>Artikel</t>
  </si>
  <si>
    <t>Gesamtkosten</t>
  </si>
  <si>
    <t>Rubrique A</t>
  </si>
  <si>
    <t>Rubrique B</t>
  </si>
  <si>
    <t>Ausgaben</t>
  </si>
  <si>
    <t>Dépenses</t>
  </si>
  <si>
    <t>Total des coûts directs (A+B)</t>
  </si>
  <si>
    <t>Coûts indirects du projet (max 7%)</t>
  </si>
  <si>
    <t>Revenus</t>
  </si>
  <si>
    <t>B2. Equipment costs</t>
  </si>
  <si>
    <t>Revenus totaux</t>
  </si>
  <si>
    <t>Einkünfte</t>
  </si>
  <si>
    <t xml:space="preserve">Total EU grant </t>
  </si>
  <si>
    <t>Subvention totale de l'UE</t>
  </si>
  <si>
    <t xml:space="preserve">Cofinancing </t>
  </si>
  <si>
    <t>Kofinanzierung</t>
  </si>
  <si>
    <t>KA3 - Support for policy reform - Prospective initiatives- Policy Experimentation</t>
  </si>
  <si>
    <t>Gesamtpersonalkosten</t>
  </si>
  <si>
    <t>Total des coûts de Personnel</t>
  </si>
  <si>
    <t>Overall total staff costs</t>
  </si>
  <si>
    <t>Nombre total de jours de travail</t>
  </si>
  <si>
    <t>Gesamtzahl der Arbeitstage</t>
  </si>
  <si>
    <t>Nombre de jours de travail sur le projet</t>
  </si>
  <si>
    <t>Anzahl der Arbeitstage am Projekt</t>
  </si>
  <si>
    <t>Coût par jour</t>
  </si>
  <si>
    <t>Kosten pro Tag</t>
  </si>
  <si>
    <t>Coûts de personnel total par catégorie</t>
  </si>
  <si>
    <t>Gesamte Personalkosten per Kategorie</t>
  </si>
  <si>
    <t>Number of persons</t>
  </si>
  <si>
    <t>Daily subsistence cost per person</t>
  </si>
  <si>
    <t>Average price return journey</t>
  </si>
  <si>
    <t>Zweck der Reise</t>
  </si>
  <si>
    <t>Reiseland</t>
  </si>
  <si>
    <t>Pays de destination</t>
  </si>
  <si>
    <t>Anzahl der Personen</t>
  </si>
  <si>
    <t>Nombre de personnes</t>
  </si>
  <si>
    <t>Tägliche Aufenthaltskosten pro Person</t>
  </si>
  <si>
    <t>Coût de séjour par jour par personne</t>
  </si>
  <si>
    <t>Durchschnittliche Reisekosten (Hin und Zurück)</t>
  </si>
  <si>
    <t>Total des coûts de voyage et de séjour</t>
  </si>
  <si>
    <t>Number of items</t>
  </si>
  <si>
    <t>Usage rate %</t>
  </si>
  <si>
    <t>Depreciation rate %</t>
  </si>
  <si>
    <t>Beschreibung</t>
  </si>
  <si>
    <t>Stückzahl</t>
  </si>
  <si>
    <t>Nombre d'articles</t>
  </si>
  <si>
    <t>Kosten pro Stück</t>
  </si>
  <si>
    <t>Prix par article</t>
  </si>
  <si>
    <t>Nutzungsrate %</t>
  </si>
  <si>
    <t>Taux d'utilisation %</t>
  </si>
  <si>
    <t>Abschreibungssatz %</t>
  </si>
  <si>
    <t>taux d'amortissement %</t>
  </si>
  <si>
    <t>Total des coûts d'équipement</t>
  </si>
  <si>
    <t>Aufgabenbeschreibung</t>
  </si>
  <si>
    <t>Description de la tâche</t>
  </si>
  <si>
    <t>Total des coûts de la sous-traitance</t>
  </si>
  <si>
    <t>Total des autres coûts</t>
  </si>
  <si>
    <t>A. Staff costs</t>
  </si>
  <si>
    <t>A. Frais de Personnel</t>
  </si>
  <si>
    <t>A. Personalkosten</t>
  </si>
  <si>
    <t>Direct Costs</t>
  </si>
  <si>
    <t>Coûts directs</t>
  </si>
  <si>
    <t>Direkte Kosten</t>
  </si>
  <si>
    <t>B. Opérations</t>
  </si>
  <si>
    <t>B.Total operational costs</t>
  </si>
  <si>
    <t>B. Total des coûts opérationnels</t>
  </si>
  <si>
    <t>B.Gesamte Betriebskosten</t>
  </si>
  <si>
    <t>B. Betriebskosten</t>
  </si>
  <si>
    <t>Coûts indirects du projet</t>
  </si>
  <si>
    <t>Indirekte Kosten des Projekts</t>
  </si>
  <si>
    <t>Total project indirect costs (up to 7%) rounded with ZERO decimals</t>
  </si>
  <si>
    <t>Gesamtausgaben des Projekts</t>
  </si>
  <si>
    <t>Total project expenditures</t>
  </si>
  <si>
    <t>Coûts</t>
  </si>
  <si>
    <t>Kosten</t>
  </si>
  <si>
    <t>Finanzierung</t>
  </si>
  <si>
    <t>Financement</t>
  </si>
  <si>
    <t>Betrag</t>
  </si>
  <si>
    <t>Montant</t>
  </si>
  <si>
    <t>Spécification</t>
  </si>
  <si>
    <t>Andere Quellen</t>
  </si>
  <si>
    <t>Autres sources</t>
  </si>
  <si>
    <t>EU Grant requested</t>
  </si>
  <si>
    <t>Beantragter EU-Zuschuss</t>
  </si>
  <si>
    <t>Subvention UE demandée</t>
  </si>
  <si>
    <t>Alle Beträge in Euro (Ausschreibung 2014)</t>
  </si>
  <si>
    <t>Tous les montants en Euro (Appel 2014)</t>
  </si>
  <si>
    <t>Autriche</t>
  </si>
  <si>
    <t>Belgique</t>
  </si>
  <si>
    <t>Bulgarie</t>
  </si>
  <si>
    <t>Croatie</t>
  </si>
  <si>
    <t>Chypre</t>
  </si>
  <si>
    <t>République tchèque</t>
  </si>
  <si>
    <t>Danemark</t>
  </si>
  <si>
    <t>Estonie</t>
  </si>
  <si>
    <t>Finlande</t>
  </si>
  <si>
    <t>France</t>
  </si>
  <si>
    <t>Allemagne</t>
  </si>
  <si>
    <t>Grèce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</si>
  <si>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</si>
  <si>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</si>
  <si>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</si>
  <si>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</si>
  <si>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</si>
  <si>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</si>
  <si>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</si>
  <si>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</si>
  <si>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</si>
  <si>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</si>
  <si>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Roumanie</t>
  </si>
  <si>
    <t>Slovaquie</t>
  </si>
  <si>
    <t>Slovénie</t>
  </si>
  <si>
    <t>Espagne</t>
  </si>
  <si>
    <t>Suède</t>
  </si>
  <si>
    <t>Royaume-Uni</t>
  </si>
  <si>
    <t>Ex-République yougoslave de Macédoine</t>
  </si>
  <si>
    <t>Islande</t>
  </si>
  <si>
    <t>Norvège</t>
  </si>
  <si>
    <t>Suisse</t>
  </si>
  <si>
    <t>Turquie</t>
  </si>
  <si>
    <t>Österreich</t>
  </si>
  <si>
    <t>Belgien</t>
  </si>
  <si>
    <t>Bulgarien</t>
  </si>
  <si>
    <t>Kroatien</t>
  </si>
  <si>
    <t>Zypern</t>
  </si>
  <si>
    <t>Tschechische Republik</t>
  </si>
  <si>
    <t>Dänemark</t>
  </si>
  <si>
    <t>Estland</t>
  </si>
  <si>
    <t>Finnland</t>
  </si>
  <si>
    <t>Frankreich</t>
  </si>
  <si>
    <t>Deutschland</t>
  </si>
  <si>
    <t>Griechenland</t>
  </si>
  <si>
    <t>Ungarn</t>
  </si>
  <si>
    <t>Irland</t>
  </si>
  <si>
    <t>Italien</t>
  </si>
  <si>
    <t>Lettland</t>
  </si>
  <si>
    <t>Litauen</t>
  </si>
  <si>
    <t>Luxemburg</t>
  </si>
  <si>
    <t>Malta</t>
  </si>
  <si>
    <t>Niederlande</t>
  </si>
  <si>
    <t>Polen</t>
  </si>
  <si>
    <t>Rumänien</t>
  </si>
  <si>
    <t>Slowakei</t>
  </si>
  <si>
    <t>Slowenien</t>
  </si>
  <si>
    <t>Spanien</t>
  </si>
  <si>
    <t>Schweden</t>
  </si>
  <si>
    <t>Vereinigtes Königreich</t>
  </si>
  <si>
    <t>Ehemalige jugoslawische Republik Mazedonien</t>
  </si>
  <si>
    <t>Island</t>
  </si>
  <si>
    <t>Norwegen</t>
  </si>
  <si>
    <t>Schweiz</t>
  </si>
  <si>
    <t>Türkei</t>
  </si>
  <si>
    <t>Länder Liste</t>
  </si>
  <si>
    <t>Liste des pays</t>
  </si>
  <si>
    <t>Statut</t>
  </si>
  <si>
    <t>Mitgliedstaaten der Europäischen Union (EU)</t>
  </si>
  <si>
    <t>Volle Teilnahme - Erasmus +</t>
  </si>
  <si>
    <t>Error: Maximum EU Grant: 75% of Total Costs</t>
  </si>
  <si>
    <t>Erreur: Maximum UE Grant: 75% du total des coûts</t>
  </si>
  <si>
    <t>Error: Indirect Costs exceed 7%</t>
  </si>
  <si>
    <t>Erreur: les coûts indirects dépassent 7%</t>
  </si>
  <si>
    <t>B3. Subcontracting costs max 30% of total direct cost</t>
  </si>
  <si>
    <t>A partir du</t>
  </si>
  <si>
    <t>Jusqu'au</t>
  </si>
  <si>
    <t>Coûts totaux</t>
  </si>
  <si>
    <t>B3.Sous-traitance max. 30% du coût total direct</t>
  </si>
  <si>
    <t>Objectif/raison du voyage</t>
  </si>
  <si>
    <t>Prix moyen du voyage aller/ retour</t>
  </si>
  <si>
    <t>Total des coûts indirects du projet (max 7%) arrondi avec ZERO décimale</t>
  </si>
  <si>
    <t>Dépenses totales du projet</t>
  </si>
  <si>
    <t>États membres de l'Union européenne (UE)</t>
  </si>
  <si>
    <t>Pleine participation - Erasmus +</t>
  </si>
  <si>
    <t>Cofinancement total</t>
  </si>
  <si>
    <t>Erreur: Total des dépenses doivent s'équilibrer avec (contribution maximum de l'UE+ contribution demandeur)</t>
  </si>
  <si>
    <t>Error: Total costs should balance with (Maximum EU contribution + Applicant contribution)</t>
  </si>
  <si>
    <t>Posten  A</t>
  </si>
  <si>
    <t>Posten B</t>
  </si>
  <si>
    <t>Gesamte direkte Kosten (A+B)</t>
  </si>
  <si>
    <t>Indirekte Kosten (max. 7%)</t>
  </si>
  <si>
    <t>Gesamter EU-Zuschuss</t>
  </si>
  <si>
    <t>Gesamte Kofinanzierung</t>
  </si>
  <si>
    <t>Gesamteinkünfte</t>
  </si>
  <si>
    <t xml:space="preserve">GESAMTE Reise- und Aufenthaltskosten </t>
  </si>
  <si>
    <t>Gesamtbetrag Ausrüstung</t>
  </si>
  <si>
    <t>Gesamtbetrag Unterverträge</t>
  </si>
  <si>
    <t>Gesamtbetrag Andere Kosten</t>
  </si>
  <si>
    <t>Gesamte indirekte Kosten des Projekts (max. 7%) mit auf Null abgerundeten Dezimalstellen</t>
  </si>
  <si>
    <t>Fehler: Maximaler EU-Zuschuss: 75% der Gesamtkosten</t>
  </si>
  <si>
    <t>Fehler: Indirekte Kosten haben 7% überschritten</t>
  </si>
  <si>
    <t>(OPTIONAL)</t>
  </si>
  <si>
    <t>Staff cost by category</t>
  </si>
  <si>
    <t>Coûts de personnel par catégorie</t>
  </si>
  <si>
    <t>Personalkosten per Kategorie</t>
  </si>
  <si>
    <t xml:space="preserve">Cofinancement </t>
  </si>
  <si>
    <t>Work Package Title/Number</t>
  </si>
  <si>
    <t>Titre/numéro du lot de travail</t>
  </si>
  <si>
    <t>Arbeitspaket Titel/Nummer</t>
  </si>
  <si>
    <t>Unterverträge und Arbeitspaket Titel/Nummer</t>
  </si>
  <si>
    <t>Sous-traitance et titre/numéro du lot de travail</t>
  </si>
  <si>
    <t xml:space="preserve">Error: Equipment exceeds 10% of total direct costs </t>
  </si>
  <si>
    <t>Erreur: Coûts d'équipement dépasse 10% des coûts directs totaux</t>
  </si>
  <si>
    <t>Subcontract and Workpackage title/number</t>
  </si>
  <si>
    <t>compulsory activity</t>
  </si>
  <si>
    <t>Justification - Work Package Title/Number</t>
  </si>
  <si>
    <t>Justification - Titre/numéro du lot de travail</t>
  </si>
  <si>
    <t>Begründung - Arbeitspaket Titel/Nummer</t>
  </si>
  <si>
    <t>Error: Minimum EU Grant: 100.000 € - Maximum EU Grant: 75% of Total Costs or 300.000 €</t>
  </si>
  <si>
    <t xml:space="preserve">Erreur: Minimum EU Grant: 100.000 € - Maximum UE Grant: 75% du total des coûts ou 300.000 € </t>
  </si>
  <si>
    <t>Fehler: Minimum  EU-Zuschuss: 100.000 € - Maximaler EU-Zuschuss: 75% der Gesamtkosten oder 300.000 €</t>
  </si>
  <si>
    <t>AFE01</t>
  </si>
  <si>
    <t>AFE02</t>
  </si>
  <si>
    <t>Affiliated entities</t>
  </si>
  <si>
    <t>Linked to the Partner</t>
  </si>
  <si>
    <t>AFE03</t>
  </si>
  <si>
    <t>AFE04</t>
  </si>
  <si>
    <t>AFE05</t>
  </si>
  <si>
    <t>AFE06</t>
  </si>
  <si>
    <t>AFE07</t>
  </si>
  <si>
    <t>AFE08</t>
  </si>
  <si>
    <t>AFE09</t>
  </si>
  <si>
    <t>AFE10</t>
  </si>
  <si>
    <t>AFE11</t>
  </si>
  <si>
    <t>AFE12</t>
  </si>
  <si>
    <t>AFE13</t>
  </si>
  <si>
    <t>AFE14</t>
  </si>
  <si>
    <t>AFE15</t>
  </si>
  <si>
    <t>AFE16</t>
  </si>
  <si>
    <t>AFE17</t>
  </si>
  <si>
    <t>AFE18</t>
  </si>
  <si>
    <t>AFE19</t>
  </si>
  <si>
    <t>AFE20</t>
  </si>
  <si>
    <t>AFE21</t>
  </si>
  <si>
    <t>AFE22</t>
  </si>
  <si>
    <t>AFE23</t>
  </si>
  <si>
    <t>AFE24</t>
  </si>
  <si>
    <t>AFE25</t>
  </si>
  <si>
    <t>AFE26</t>
  </si>
  <si>
    <t>AFE27</t>
  </si>
  <si>
    <t>AFE28</t>
  </si>
  <si>
    <t>AFE29</t>
  </si>
  <si>
    <t>AFE30</t>
  </si>
  <si>
    <t>AFE31</t>
  </si>
  <si>
    <t>AFE32</t>
  </si>
  <si>
    <t>AFE33</t>
  </si>
  <si>
    <t>AFE34</t>
  </si>
  <si>
    <t>AFE35</t>
  </si>
  <si>
    <t>AFE36</t>
  </si>
  <si>
    <t>AFE37</t>
  </si>
  <si>
    <t>AFE38</t>
  </si>
  <si>
    <t>AFE39</t>
  </si>
  <si>
    <t>AFE40</t>
  </si>
  <si>
    <t>AFE41</t>
  </si>
  <si>
    <t>AFE42</t>
  </si>
  <si>
    <t>AFE43</t>
  </si>
  <si>
    <t>AFE44</t>
  </si>
  <si>
    <t>AFE45</t>
  </si>
  <si>
    <t>AFE46</t>
  </si>
  <si>
    <t>AFE47</t>
  </si>
  <si>
    <t>AFE48</t>
  </si>
  <si>
    <t>AFE49</t>
  </si>
  <si>
    <t>AFE50</t>
  </si>
  <si>
    <t>affiliated entities</t>
  </si>
  <si>
    <t>AFE</t>
  </si>
  <si>
    <t>Netherland</t>
  </si>
  <si>
    <t>N.A.</t>
  </si>
  <si>
    <t>first year - 2 trips to the meetings organised by the Agency or Commission</t>
  </si>
  <si>
    <t>second year - 2 trips to the meetings organised by the Agency or Commission</t>
  </si>
  <si>
    <t>Guidelines for applicants</t>
  </si>
  <si>
    <r>
      <t>Lignes directrices pour les demandeurs</t>
    </r>
    <r>
      <rPr>
        <sz val="11"/>
        <color rgb="FF1F497D"/>
        <rFont val="Calibri"/>
        <family val="2"/>
      </rPr>
      <t xml:space="preserve"> </t>
    </r>
  </si>
  <si>
    <t>Leitfaden für Antragsteller</t>
  </si>
  <si>
    <t>Total project revenues
(a+b+c)</t>
  </si>
  <si>
    <t>Revenus totaux du projet
(a+b+c)</t>
  </si>
  <si>
    <t>Gesamteinkünfte des Projekts
(a+b+c)</t>
  </si>
  <si>
    <t>Grant total 
(up to 75%)
(a)</t>
  </si>
  <si>
    <t>Subvention totale 
(max. 75%)
(a)</t>
  </si>
  <si>
    <t>Gesamter EU-Zuschuss 
(max. 75%)
(a)</t>
  </si>
  <si>
    <t>Own funding
(b)</t>
  </si>
  <si>
    <t>Fonds propres 
(b)</t>
  </si>
  <si>
    <t>Eigenmittel 
(b)</t>
  </si>
  <si>
    <t>Please fill all the fields in the row</t>
  </si>
  <si>
    <r>
      <t>Merci de</t>
    </r>
    <r>
      <rPr>
        <sz val="11"/>
        <rFont val="Calibri"/>
        <family val="2"/>
      </rPr>
      <t xml:space="preserve"> remplir tous les champs de la ligne</t>
    </r>
    <r>
      <rPr>
        <sz val="11"/>
        <color rgb="FF1F497D"/>
        <rFont val="Calibri"/>
        <family val="2"/>
      </rPr>
      <t xml:space="preserve"> </t>
    </r>
  </si>
  <si>
    <r>
      <rPr>
        <sz val="10"/>
        <rFont val="Arial"/>
        <family val="2"/>
      </rPr>
      <t xml:space="preserve">Bitte füllen Sie alle Felder </t>
    </r>
    <r>
      <rPr>
        <sz val="12"/>
        <rFont val="Calibri"/>
        <family val="2"/>
      </rPr>
      <t>der Zeile</t>
    </r>
    <r>
      <rPr>
        <sz val="12"/>
        <color rgb="FF000000"/>
        <rFont val="Calibri"/>
        <family val="2"/>
      </rPr>
      <t xml:space="preserve"> aus</t>
    </r>
  </si>
  <si>
    <t>Lié au partenaire</t>
  </si>
  <si>
    <t>NO Affiliated entities</t>
  </si>
  <si>
    <t>.</t>
  </si>
  <si>
    <t>Verbundene Einrichtungen</t>
  </si>
  <si>
    <t>Entités affilliées</t>
  </si>
  <si>
    <t xml:space="preserve">verbunden zum Partner </t>
  </si>
  <si>
    <t>Fehler: Die Ausrüstung haben 10% der gesamten direkten Kosten überschritten</t>
  </si>
  <si>
    <t>Fehler: Die Gesamtkosten müssen übereinstimmen mit dem Maximum EU Beitrag + dem Eigenbeitrag des Antragstellers</t>
  </si>
  <si>
    <t>Monate</t>
  </si>
  <si>
    <t xml:space="preserve">Allianzen für branchenspezifische Fertigkeiten </t>
  </si>
  <si>
    <t>B3. Unterverträge max 30% der gesamten direkten Kosten</t>
  </si>
  <si>
    <t xml:space="preserve">B2. Coûts d'équipement </t>
  </si>
  <si>
    <t xml:space="preserve">B2. Ausrüstung </t>
  </si>
  <si>
    <t xml:space="preserve">Error: Subcontracting exceeds </t>
  </si>
  <si>
    <t>Erreur: La sous-traitance</t>
  </si>
  <si>
    <t xml:space="preserve">Erreur: La sous-traitance </t>
  </si>
  <si>
    <t>Fehler: Die Unteraufträge</t>
  </si>
  <si>
    <t xml:space="preserve">Erasmus+ Programme, KA 3 – Support for Policy Reform
VET-Business Partnerships on Work-based learning and Apprenticeships 
</t>
  </si>
  <si>
    <t>Lot to be selected</t>
  </si>
  <si>
    <t>Lot a choisir</t>
  </si>
  <si>
    <t>Auszuwählende Lot</t>
  </si>
  <si>
    <t>Lot 1</t>
  </si>
  <si>
    <t>Lot 2</t>
  </si>
  <si>
    <t>Lot 3</t>
  </si>
  <si>
    <t>Lot</t>
  </si>
  <si>
    <t>1. Local and regional partnerships (Lot 1)</t>
  </si>
  <si>
    <t>2. Partnerships between a European umbrella organisation  and its national members or affiliates (Lot 2)</t>
  </si>
  <si>
    <t>Travel &amp; subsistence costs</t>
  </si>
  <si>
    <t>Frais de Voyage &amp; Séjour</t>
  </si>
  <si>
    <t>Reise- &amp; Aufenthaltskosten</t>
  </si>
  <si>
    <t xml:space="preserve">Subcontracting costs </t>
  </si>
  <si>
    <t>Sous-traitance</t>
  </si>
  <si>
    <t>Unterverträge</t>
  </si>
  <si>
    <t>Other costs</t>
  </si>
  <si>
    <t>Autres coûts</t>
  </si>
  <si>
    <t>Andere Kosten</t>
  </si>
  <si>
    <t>Travel  and subsistence for project staff</t>
  </si>
  <si>
    <t>Frais de Voyage &amp; Séjour pour le personnel du projet</t>
  </si>
  <si>
    <t>Reise- &amp; Aufenthaltskosten für das Personal des Projekts</t>
  </si>
  <si>
    <t xml:space="preserve">Subcontracting </t>
  </si>
  <si>
    <t xml:space="preserve">Unterverträge </t>
  </si>
  <si>
    <t xml:space="preserve"> Equipment costs</t>
  </si>
  <si>
    <t>Coûts d'équipement</t>
  </si>
  <si>
    <t>Ausrüstung</t>
  </si>
  <si>
    <t>Equipment</t>
  </si>
  <si>
    <t>Other</t>
  </si>
  <si>
    <t>Autres</t>
  </si>
  <si>
    <t>EU candidate countries</t>
  </si>
  <si>
    <t>Albania</t>
  </si>
  <si>
    <t>Bosnia</t>
  </si>
  <si>
    <t>Montenegro</t>
  </si>
  <si>
    <t>Serbia</t>
  </si>
  <si>
    <t xml:space="preserve">EFTA/EEA </t>
  </si>
  <si>
    <t>CALL FOR PROPOSALS – EACEA 40/2016 - Erasmus+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</si>
</sst>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\ &quot;€&quot;"/>
    <numFmt numFmtId="165" formatCode="#,##0.00_ ;[Red]\-#,##0.00\ "/>
    <numFmt numFmtId="166" formatCode="#,##0.00\ &quot;€&quot;;[Red]\-#,##0.00\ &quot;€&quot;"/>
    <numFmt numFmtId="167" formatCode="dd/mm/yyyy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b/>
      <sz val="12"/>
      <name val="Georgia"/>
      <family val="1"/>
    </font>
    <font>
      <b/>
      <i/>
      <sz val="12"/>
      <name val="Arial Narrow"/>
      <family val="2"/>
    </font>
    <font>
      <i/>
      <sz val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 Narrow"/>
      <family val="2"/>
    </font>
    <font>
      <b/>
      <sz val="14"/>
      <color theme="3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name val="Calibri"/>
      <family val="2"/>
    </font>
    <font>
      <sz val="11"/>
      <color rgb="FF1F497D"/>
      <name val="Calibri"/>
      <family val="2"/>
    </font>
    <font>
      <sz val="10"/>
      <color rgb="FFFF0000"/>
      <name val="Arial Narrow"/>
      <family val="2"/>
    </font>
    <font>
      <sz val="12"/>
      <name val="Calibri"/>
      <family val="2"/>
    </font>
    <font>
      <sz val="12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8"/>
      </patternFill>
    </fill>
    <fill>
      <patternFill patternType="darkDown">
        <fgColor indexed="8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6795556505021"/>
        <bgColor indexed="8"/>
      </patternFill>
    </fill>
    <fill>
      <patternFill patternType="darkDown">
        <fgColor indexed="8"/>
        <bgColor theme="6" tint="0.79998168889431442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2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3">
    <xf numFmtId="0" fontId="0" fillId="0" borderId="0" xfId="0"/>
    <xf numFmtId="0" fontId="5" fillId="0" borderId="0" xfId="0" applyFont="1" applyFill="1" applyProtection="1"/>
    <xf numFmtId="0" fontId="5" fillId="0" borderId="0" xfId="0" applyFont="1" applyProtection="1"/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5" fillId="0" borderId="0" xfId="0" applyNumberFormat="1" applyFont="1" applyProtection="1"/>
    <xf numFmtId="0" fontId="15" fillId="0" borderId="0" xfId="0" applyFont="1" applyFill="1" applyProtection="1"/>
    <xf numFmtId="0" fontId="15" fillId="0" borderId="0" xfId="0" applyFont="1" applyProtection="1"/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protection hidden="1"/>
    </xf>
    <xf numFmtId="0" fontId="12" fillId="7" borderId="0" xfId="0" applyFont="1" applyFill="1" applyBorder="1" applyProtection="1">
      <protection hidden="1"/>
    </xf>
    <xf numFmtId="0" fontId="2" fillId="7" borderId="0" xfId="0" applyFont="1" applyFill="1" applyBorder="1" applyProtection="1">
      <protection hidden="1"/>
    </xf>
    <xf numFmtId="0" fontId="12" fillId="7" borderId="0" xfId="0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3" fontId="4" fillId="7" borderId="0" xfId="1" applyFont="1" applyFill="1" applyBorder="1" applyAlignment="1" applyProtection="1">
      <alignment vertical="center" wrapText="1"/>
      <protection hidden="1"/>
    </xf>
    <xf numFmtId="0" fontId="3" fillId="7" borderId="0" xfId="0" applyFont="1" applyFill="1" applyBorder="1" applyAlignment="1" applyProtection="1">
      <alignment horizontal="right"/>
      <protection hidden="1"/>
    </xf>
    <xf numFmtId="0" fontId="17" fillId="7" borderId="0" xfId="3" applyFont="1" applyFill="1" applyBorder="1" applyAlignment="1" applyProtection="1">
      <alignment horizontal="left" vertical="center" wrapText="1"/>
      <protection hidden="1"/>
    </xf>
    <xf numFmtId="0" fontId="17" fillId="7" borderId="0" xfId="3" applyFont="1" applyFill="1" applyBorder="1" applyAlignment="1" applyProtection="1">
      <alignment horizontal="left" vertical="center"/>
      <protection hidden="1"/>
    </xf>
    <xf numFmtId="0" fontId="5" fillId="7" borderId="0" xfId="0" applyFont="1" applyFill="1" applyBorder="1" applyProtection="1">
      <protection hidden="1"/>
    </xf>
    <xf numFmtId="43" fontId="6" fillId="7" borderId="0" xfId="1" applyFont="1" applyFill="1" applyBorder="1" applyAlignment="1" applyProtection="1">
      <alignment horizontal="center" vertical="center" wrapText="1"/>
      <protection hidden="1"/>
    </xf>
    <xf numFmtId="9" fontId="6" fillId="7" borderId="0" xfId="6" applyFont="1" applyFill="1" applyBorder="1" applyAlignment="1" applyProtection="1">
      <alignment horizontal="left" vertical="center" wrapText="1"/>
      <protection hidden="1"/>
    </xf>
    <xf numFmtId="0" fontId="17" fillId="7" borderId="0" xfId="3" applyFont="1" applyFill="1" applyBorder="1" applyAlignment="1" applyProtection="1">
      <alignment vertical="center"/>
      <protection hidden="1"/>
    </xf>
    <xf numFmtId="166" fontId="17" fillId="7" borderId="0" xfId="3" applyNumberFormat="1" applyFont="1" applyFill="1" applyBorder="1" applyAlignment="1" applyProtection="1">
      <alignment horizontal="right" vertical="center"/>
      <protection hidden="1"/>
    </xf>
    <xf numFmtId="10" fontId="17" fillId="7" borderId="0" xfId="5" applyNumberFormat="1" applyFont="1" applyFill="1" applyBorder="1" applyAlignment="1" applyProtection="1">
      <alignment horizontal="center" vertical="center"/>
      <protection hidden="1"/>
    </xf>
    <xf numFmtId="43" fontId="6" fillId="7" borderId="0" xfId="1" applyFont="1" applyFill="1" applyBorder="1" applyAlignment="1" applyProtection="1">
      <alignment vertical="center" wrapText="1"/>
      <protection hidden="1"/>
    </xf>
    <xf numFmtId="0" fontId="4" fillId="2" borderId="1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/>
    </xf>
    <xf numFmtId="0" fontId="5" fillId="0" borderId="2" xfId="0" applyFont="1" applyBorder="1" applyProtection="1"/>
    <xf numFmtId="0" fontId="5" fillId="0" borderId="0" xfId="0" applyFont="1" applyBorder="1" applyProtection="1"/>
    <xf numFmtId="0" fontId="5" fillId="0" borderId="3" xfId="0" applyFont="1" applyBorder="1" applyProtection="1"/>
    <xf numFmtId="0" fontId="3" fillId="0" borderId="4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Protection="1"/>
    <xf numFmtId="3" fontId="3" fillId="0" borderId="0" xfId="0" applyNumberFormat="1" applyFont="1" applyFill="1" applyBorder="1" applyProtection="1">
      <protection hidden="1"/>
    </xf>
    <xf numFmtId="0" fontId="12" fillId="0" borderId="14" xfId="0" applyFont="1" applyBorder="1" applyProtection="1">
      <protection hidden="1"/>
    </xf>
    <xf numFmtId="0" fontId="12" fillId="0" borderId="0" xfId="0" applyFont="1" applyBorder="1" applyProtection="1">
      <protection hidden="1"/>
    </xf>
    <xf numFmtId="0" fontId="12" fillId="0" borderId="15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5" fillId="0" borderId="14" xfId="0" applyFont="1" applyFill="1" applyBorder="1" applyProtection="1">
      <protection hidden="1"/>
    </xf>
    <xf numFmtId="0" fontId="5" fillId="9" borderId="9" xfId="0" applyFont="1" applyFill="1" applyBorder="1" applyProtection="1">
      <protection hidden="1"/>
    </xf>
    <xf numFmtId="0" fontId="5" fillId="0" borderId="16" xfId="0" applyFont="1" applyFill="1" applyBorder="1" applyProtection="1">
      <protection hidden="1"/>
    </xf>
    <xf numFmtId="0" fontId="5" fillId="9" borderId="7" xfId="0" applyFont="1" applyFill="1" applyBorder="1" applyProtection="1">
      <protection hidden="1"/>
    </xf>
    <xf numFmtId="43" fontId="4" fillId="2" borderId="8" xfId="1" applyFont="1" applyFill="1" applyBorder="1" applyAlignment="1" applyProtection="1">
      <alignment vertical="center" wrapText="1"/>
      <protection hidden="1"/>
    </xf>
    <xf numFmtId="43" fontId="4" fillId="2" borderId="10" xfId="1" applyFont="1" applyFill="1" applyBorder="1" applyAlignment="1" applyProtection="1">
      <alignment vertical="center" wrapText="1"/>
      <protection hidden="1"/>
    </xf>
    <xf numFmtId="43" fontId="6" fillId="2" borderId="12" xfId="1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protection hidden="1"/>
    </xf>
    <xf numFmtId="43" fontId="4" fillId="2" borderId="17" xfId="1" applyFont="1" applyFill="1" applyBorder="1" applyAlignment="1" applyProtection="1">
      <alignment vertical="center" wrapText="1"/>
      <protection hidden="1"/>
    </xf>
    <xf numFmtId="43" fontId="6" fillId="2" borderId="18" xfId="1" applyFont="1" applyFill="1" applyBorder="1" applyAlignment="1" applyProtection="1">
      <alignment vertical="center" wrapText="1"/>
      <protection hidden="1"/>
    </xf>
    <xf numFmtId="0" fontId="12" fillId="0" borderId="19" xfId="0" applyFont="1" applyBorder="1" applyProtection="1">
      <protection hidden="1"/>
    </xf>
    <xf numFmtId="43" fontId="4" fillId="2" borderId="17" xfId="1" applyFont="1" applyFill="1" applyBorder="1" applyAlignment="1" applyProtection="1">
      <alignment horizontal="center" vertical="center" wrapText="1"/>
      <protection hidden="1"/>
    </xf>
    <xf numFmtId="43" fontId="6" fillId="2" borderId="18" xfId="1" applyFont="1" applyFill="1" applyBorder="1" applyAlignment="1" applyProtection="1">
      <alignment horizontal="center" vertical="center" wrapText="1"/>
      <protection hidden="1"/>
    </xf>
    <xf numFmtId="0" fontId="17" fillId="10" borderId="0" xfId="3" applyFont="1" applyFill="1" applyBorder="1" applyAlignment="1" applyProtection="1">
      <alignment horizontal="left" vertical="center" wrapText="1"/>
      <protection hidden="1"/>
    </xf>
    <xf numFmtId="0" fontId="17" fillId="10" borderId="0" xfId="3" applyFont="1" applyFill="1" applyBorder="1" applyAlignment="1" applyProtection="1">
      <alignment vertical="center"/>
      <protection hidden="1"/>
    </xf>
    <xf numFmtId="0" fontId="17" fillId="10" borderId="0" xfId="3" applyFont="1" applyFill="1" applyBorder="1" applyAlignment="1" applyProtection="1">
      <alignment horizontal="center" vertical="center" wrapText="1"/>
      <protection hidden="1"/>
    </xf>
    <xf numFmtId="0" fontId="17" fillId="10" borderId="0" xfId="3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 vertical="center" wrapText="1"/>
      <protection hidden="1"/>
    </xf>
    <xf numFmtId="0" fontId="5" fillId="9" borderId="20" xfId="0" applyFont="1" applyFill="1" applyBorder="1" applyAlignment="1" applyProtection="1">
      <alignment horizontal="center" vertical="center" wrapText="1"/>
      <protection hidden="1"/>
    </xf>
    <xf numFmtId="0" fontId="3" fillId="9" borderId="12" xfId="0" applyFont="1" applyFill="1" applyBorder="1" applyAlignment="1" applyProtection="1">
      <alignment horizontal="center" vertical="center" wrapText="1"/>
      <protection hidden="1"/>
    </xf>
    <xf numFmtId="0" fontId="3" fillId="9" borderId="21" xfId="0" applyFont="1" applyFill="1" applyBorder="1" applyAlignment="1" applyProtection="1">
      <alignment horizontal="center" vertical="center" wrapText="1"/>
      <protection hidden="1"/>
    </xf>
    <xf numFmtId="0" fontId="5" fillId="9" borderId="23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9" borderId="24" xfId="0" applyFont="1" applyFill="1" applyBorder="1" applyAlignment="1" applyProtection="1">
      <alignment horizontal="left"/>
      <protection hidden="1"/>
    </xf>
    <xf numFmtId="0" fontId="5" fillId="9" borderId="24" xfId="0" applyFont="1" applyFill="1" applyBorder="1" applyAlignment="1" applyProtection="1">
      <alignment vertical="top" wrapText="1"/>
      <protection hidden="1"/>
    </xf>
    <xf numFmtId="4" fontId="3" fillId="2" borderId="25" xfId="0" applyNumberFormat="1" applyFont="1" applyFill="1" applyBorder="1" applyAlignment="1" applyProtection="1">
      <alignment horizontal="right" vertical="center" wrapText="1"/>
      <protection hidden="1"/>
    </xf>
    <xf numFmtId="165" fontId="5" fillId="11" borderId="26" xfId="0" applyNumberFormat="1" applyFont="1" applyFill="1" applyBorder="1" applyAlignment="1" applyProtection="1">
      <alignment vertical="center"/>
      <protection hidden="1"/>
    </xf>
    <xf numFmtId="4" fontId="3" fillId="2" borderId="27" xfId="0" applyNumberFormat="1" applyFont="1" applyFill="1" applyBorder="1" applyAlignment="1" applyProtection="1">
      <alignment horizontal="right" vertical="center" wrapText="1"/>
      <protection hidden="1"/>
    </xf>
    <xf numFmtId="4" fontId="5" fillId="12" borderId="28" xfId="0" applyNumberFormat="1" applyFont="1" applyFill="1" applyBorder="1" applyAlignment="1" applyProtection="1">
      <alignment horizontal="right" vertical="center"/>
      <protection hidden="1"/>
    </xf>
    <xf numFmtId="4" fontId="6" fillId="2" borderId="25" xfId="0" applyNumberFormat="1" applyFont="1" applyFill="1" applyBorder="1" applyAlignment="1" applyProtection="1">
      <alignment horizontal="right" vertical="center" wrapText="1"/>
      <protection hidden="1"/>
    </xf>
    <xf numFmtId="10" fontId="5" fillId="4" borderId="8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4" fontId="3" fillId="2" borderId="17" xfId="0" applyNumberFormat="1" applyFont="1" applyFill="1" applyBorder="1" applyAlignment="1" applyProtection="1">
      <alignment horizontal="right" vertical="center" wrapText="1"/>
      <protection hidden="1"/>
    </xf>
    <xf numFmtId="165" fontId="5" fillId="11" borderId="24" xfId="0" applyNumberFormat="1" applyFont="1" applyFill="1" applyBorder="1" applyAlignment="1" applyProtection="1">
      <alignment vertical="center"/>
      <protection hidden="1"/>
    </xf>
    <xf numFmtId="4" fontId="3" fillId="2" borderId="29" xfId="0" applyNumberFormat="1" applyFont="1" applyFill="1" applyBorder="1" applyAlignment="1" applyProtection="1">
      <alignment horizontal="right" vertical="center" wrapText="1"/>
      <protection hidden="1"/>
    </xf>
    <xf numFmtId="4" fontId="5" fillId="12" borderId="30" xfId="0" applyNumberFormat="1" applyFont="1" applyFill="1" applyBorder="1" applyAlignment="1" applyProtection="1">
      <alignment horizontal="right" vertical="center"/>
      <protection hidden="1"/>
    </xf>
    <xf numFmtId="4" fontId="6" fillId="2" borderId="17" xfId="0" applyNumberFormat="1" applyFont="1" applyFill="1" applyBorder="1" applyAlignment="1" applyProtection="1">
      <alignment horizontal="right" vertical="center" wrapText="1"/>
      <protection hidden="1"/>
    </xf>
    <xf numFmtId="10" fontId="5" fillId="4" borderId="10" xfId="0" applyNumberFormat="1" applyFont="1" applyFill="1" applyBorder="1" applyAlignment="1" applyProtection="1">
      <alignment vertical="center"/>
      <protection hidden="1"/>
    </xf>
    <xf numFmtId="165" fontId="5" fillId="11" borderId="31" xfId="0" applyNumberFormat="1" applyFont="1" applyFill="1" applyBorder="1" applyAlignment="1" applyProtection="1">
      <alignment vertical="center"/>
      <protection hidden="1"/>
    </xf>
    <xf numFmtId="0" fontId="5" fillId="0" borderId="5" xfId="0" applyFont="1" applyBorder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165" fontId="5" fillId="8" borderId="27" xfId="0" applyNumberFormat="1" applyFont="1" applyFill="1" applyBorder="1" applyAlignment="1" applyProtection="1">
      <alignment vertical="center"/>
      <protection locked="0" hidden="1"/>
    </xf>
    <xf numFmtId="165" fontId="5" fillId="8" borderId="29" xfId="0" applyNumberFormat="1" applyFont="1" applyFill="1" applyBorder="1" applyAlignment="1" applyProtection="1">
      <alignment vertical="center"/>
      <protection locked="0" hidden="1"/>
    </xf>
    <xf numFmtId="165" fontId="5" fillId="8" borderId="34" xfId="0" applyNumberFormat="1" applyFont="1" applyFill="1" applyBorder="1" applyAlignment="1" applyProtection="1">
      <alignment vertical="center"/>
      <protection locked="0" hidden="1"/>
    </xf>
    <xf numFmtId="0" fontId="5" fillId="8" borderId="8" xfId="0" applyFont="1" applyFill="1" applyBorder="1" applyAlignment="1" applyProtection="1">
      <alignment vertical="center" wrapText="1"/>
      <protection locked="0" hidden="1"/>
    </xf>
    <xf numFmtId="165" fontId="5" fillId="8" borderId="1" xfId="0" applyNumberFormat="1" applyFont="1" applyFill="1" applyBorder="1" applyAlignment="1" applyProtection="1">
      <alignment vertical="center"/>
      <protection locked="0" hidden="1"/>
    </xf>
    <xf numFmtId="0" fontId="5" fillId="8" borderId="10" xfId="0" applyFont="1" applyFill="1" applyBorder="1" applyAlignment="1" applyProtection="1">
      <alignment vertical="center" wrapText="1"/>
      <protection locked="0" hidden="1"/>
    </xf>
    <xf numFmtId="165" fontId="5" fillId="8" borderId="23" xfId="0" applyNumberFormat="1" applyFont="1" applyFill="1" applyBorder="1" applyAlignment="1" applyProtection="1">
      <alignment vertical="center"/>
      <protection locked="0" hidden="1"/>
    </xf>
    <xf numFmtId="0" fontId="5" fillId="8" borderId="12" xfId="0" applyFont="1" applyFill="1" applyBorder="1" applyAlignment="1" applyProtection="1">
      <alignment vertical="center" wrapText="1"/>
      <protection locked="0" hidden="1"/>
    </xf>
    <xf numFmtId="4" fontId="5" fillId="11" borderId="21" xfId="0" applyNumberFormat="1" applyFont="1" applyFill="1" applyBorder="1" applyAlignment="1" applyProtection="1">
      <alignment vertical="center" wrapText="1"/>
      <protection hidden="1"/>
    </xf>
    <xf numFmtId="4" fontId="14" fillId="3" borderId="0" xfId="0" applyNumberFormat="1" applyFont="1" applyFill="1" applyBorder="1" applyAlignment="1" applyProtection="1">
      <alignment vertical="center" wrapText="1"/>
      <protection hidden="1"/>
    </xf>
    <xf numFmtId="165" fontId="14" fillId="3" borderId="0" xfId="0" applyNumberFormat="1" applyFont="1" applyFill="1" applyBorder="1" applyAlignment="1" applyProtection="1">
      <alignment vertical="center" wrapText="1"/>
      <protection hidden="1"/>
    </xf>
    <xf numFmtId="4" fontId="14" fillId="3" borderId="0" xfId="0" applyNumberFormat="1" applyFont="1" applyFill="1" applyBorder="1" applyAlignment="1" applyProtection="1">
      <alignment horizontal="right" vertical="center" wrapText="1"/>
      <protection hidden="1"/>
    </xf>
    <xf numFmtId="9" fontId="11" fillId="3" borderId="0" xfId="0" applyNumberFormat="1" applyFont="1" applyFill="1" applyBorder="1" applyAlignment="1" applyProtection="1">
      <alignment vertical="center"/>
      <protection hidden="1"/>
    </xf>
    <xf numFmtId="4" fontId="5" fillId="15" borderId="28" xfId="0" applyNumberFormat="1" applyFont="1" applyFill="1" applyBorder="1" applyAlignment="1" applyProtection="1">
      <alignment horizontal="right" vertical="center"/>
      <protection locked="0" hidden="1"/>
    </xf>
    <xf numFmtId="4" fontId="5" fillId="15" borderId="30" xfId="0" applyNumberFormat="1" applyFont="1" applyFill="1" applyBorder="1" applyAlignment="1" applyProtection="1">
      <alignment horizontal="right" vertical="center"/>
      <protection locked="0" hidden="1"/>
    </xf>
    <xf numFmtId="4" fontId="5" fillId="15" borderId="32" xfId="0" applyNumberFormat="1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165" fontId="3" fillId="2" borderId="35" xfId="0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5" fontId="6" fillId="2" borderId="21" xfId="0" applyNumberFormat="1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9" borderId="45" xfId="0" applyFont="1" applyFill="1" applyBorder="1" applyAlignment="1" applyProtection="1">
      <alignment horizontal="center" vertical="center" wrapText="1"/>
      <protection hidden="1"/>
    </xf>
    <xf numFmtId="0" fontId="3" fillId="9" borderId="4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9" borderId="31" xfId="0" applyFont="1" applyFill="1" applyBorder="1" applyAlignment="1" applyProtection="1">
      <alignment horizontal="center" vertical="center"/>
      <protection hidden="1"/>
    </xf>
    <xf numFmtId="164" fontId="3" fillId="9" borderId="47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4" fontId="6" fillId="2" borderId="22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3" fontId="3" fillId="2" borderId="61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5" fontId="6" fillId="2" borderId="61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" fontId="5" fillId="2" borderId="53" xfId="0" applyNumberFormat="1" applyFont="1" applyFill="1" applyBorder="1" applyAlignment="1" applyProtection="1">
      <alignment horizontal="right"/>
      <protection hidden="1"/>
    </xf>
    <xf numFmtId="4" fontId="5" fillId="2" borderId="24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protection hidden="1"/>
    </xf>
    <xf numFmtId="0" fontId="9" fillId="0" borderId="0" xfId="2" applyFont="1" applyFill="1" applyBorder="1" applyAlignment="1" applyProtection="1">
      <alignment horizontal="left"/>
      <protection hidden="1"/>
    </xf>
    <xf numFmtId="0" fontId="3" fillId="8" borderId="9" xfId="0" applyFont="1" applyFill="1" applyBorder="1" applyAlignment="1" applyProtection="1">
      <alignment horizontal="left"/>
      <protection locked="0" hidden="1"/>
    </xf>
    <xf numFmtId="14" fontId="2" fillId="16" borderId="52" xfId="0" applyNumberFormat="1" applyFont="1" applyFill="1" applyBorder="1" applyAlignment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3" fillId="9" borderId="66" xfId="0" applyFont="1" applyFill="1" applyBorder="1" applyAlignment="1" applyProtection="1">
      <alignment horizontal="center" vertical="center" wrapText="1"/>
      <protection hidden="1"/>
    </xf>
    <xf numFmtId="0" fontId="3" fillId="17" borderId="68" xfId="0" applyFont="1" applyFill="1" applyBorder="1" applyAlignment="1" applyProtection="1">
      <alignment horizontal="center"/>
      <protection hidden="1"/>
    </xf>
    <xf numFmtId="0" fontId="3" fillId="9" borderId="73" xfId="0" applyFont="1" applyFill="1" applyBorder="1" applyAlignment="1" applyProtection="1">
      <alignment horizontal="center" vertical="center" wrapText="1"/>
      <protection hidden="1"/>
    </xf>
    <xf numFmtId="0" fontId="3" fillId="9" borderId="74" xfId="0" applyFont="1" applyFill="1" applyBorder="1" applyAlignment="1" applyProtection="1">
      <alignment vertical="center" wrapText="1"/>
      <protection hidden="1"/>
    </xf>
    <xf numFmtId="0" fontId="21" fillId="9" borderId="6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2" fillId="9" borderId="24" xfId="0" applyFont="1" applyFill="1" applyBorder="1" applyAlignment="1" applyProtection="1">
      <alignment wrapText="1"/>
      <protection hidden="1"/>
    </xf>
    <xf numFmtId="0" fontId="0" fillId="9" borderId="24" xfId="0" applyFill="1" applyBorder="1" applyAlignment="1" applyProtection="1">
      <alignment wrapText="1"/>
      <protection hidden="1"/>
    </xf>
    <xf numFmtId="0" fontId="21" fillId="9" borderId="75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2" fillId="18" borderId="24" xfId="0" applyFont="1" applyFill="1" applyBorder="1" applyAlignment="1" applyProtection="1">
      <alignment vertical="top" wrapText="1"/>
      <protection hidden="1"/>
    </xf>
    <xf numFmtId="0" fontId="22" fillId="19" borderId="24" xfId="0" applyFont="1" applyFill="1" applyBorder="1" applyAlignment="1" applyProtection="1">
      <alignment vertical="top" wrapText="1"/>
      <protection hidden="1"/>
    </xf>
    <xf numFmtId="0" fontId="22" fillId="8" borderId="24" xfId="0" applyFont="1" applyFill="1" applyBorder="1" applyAlignment="1" applyProtection="1">
      <alignment vertical="top" wrapText="1"/>
      <protection hidden="1"/>
    </xf>
    <xf numFmtId="0" fontId="0" fillId="18" borderId="24" xfId="0" applyFill="1" applyBorder="1" applyAlignment="1" applyProtection="1">
      <alignment vertical="top" wrapText="1"/>
      <protection hidden="1"/>
    </xf>
    <xf numFmtId="0" fontId="0" fillId="19" borderId="24" xfId="0" applyFill="1" applyBorder="1" applyAlignment="1" applyProtection="1">
      <alignment vertical="top" wrapText="1"/>
      <protection hidden="1"/>
    </xf>
    <xf numFmtId="0" fontId="0" fillId="8" borderId="24" xfId="0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9" borderId="67" xfId="0" applyFont="1" applyFill="1" applyBorder="1" applyAlignment="1" applyProtection="1">
      <alignment horizontal="center" vertical="center" wrapText="1"/>
      <protection hidden="1"/>
    </xf>
    <xf numFmtId="0" fontId="3" fillId="9" borderId="61" xfId="0" applyFont="1" applyFill="1" applyBorder="1" applyAlignment="1" applyProtection="1">
      <alignment horizontal="center" vertical="center" wrapText="1"/>
      <protection hidden="1"/>
    </xf>
    <xf numFmtId="0" fontId="3" fillId="9" borderId="6" xfId="0" applyFont="1" applyFill="1" applyBorder="1" applyAlignment="1" applyProtection="1">
      <alignment horizontal="center" vertical="center"/>
      <protection hidden="1"/>
    </xf>
    <xf numFmtId="0" fontId="3" fillId="9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4" fontId="6" fillId="11" borderId="61" xfId="0" applyNumberFormat="1" applyFont="1" applyFill="1" applyBorder="1" applyAlignment="1" applyProtection="1">
      <alignment vertical="center" wrapText="1"/>
      <protection hidden="1"/>
    </xf>
    <xf numFmtId="9" fontId="11" fillId="14" borderId="61" xfId="0" applyNumberFormat="1" applyFont="1" applyFill="1" applyBorder="1" applyAlignment="1" applyProtection="1">
      <alignment vertical="center"/>
      <protection hidden="1"/>
    </xf>
    <xf numFmtId="165" fontId="6" fillId="13" borderId="25" xfId="0" applyNumberFormat="1" applyFont="1" applyFill="1" applyBorder="1" applyAlignment="1" applyProtection="1">
      <alignment vertical="center"/>
      <protection hidden="1"/>
    </xf>
    <xf numFmtId="165" fontId="6" fillId="13" borderId="17" xfId="0" applyNumberFormat="1" applyFont="1" applyFill="1" applyBorder="1" applyAlignment="1" applyProtection="1">
      <alignment vertical="center"/>
      <protection hidden="1"/>
    </xf>
    <xf numFmtId="4" fontId="3" fillId="2" borderId="18" xfId="0" applyNumberFormat="1" applyFont="1" applyFill="1" applyBorder="1" applyAlignment="1" applyProtection="1">
      <alignment horizontal="right" vertical="center" wrapText="1"/>
      <protection hidden="1"/>
    </xf>
    <xf numFmtId="165" fontId="5" fillId="11" borderId="20" xfId="0" applyNumberFormat="1" applyFont="1" applyFill="1" applyBorder="1" applyAlignment="1" applyProtection="1">
      <alignment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 wrapText="1"/>
      <protection hidden="1"/>
    </xf>
    <xf numFmtId="4" fontId="5" fillId="12" borderId="102" xfId="0" applyNumberFormat="1" applyFont="1" applyFill="1" applyBorder="1" applyAlignment="1" applyProtection="1">
      <alignment horizontal="right" vertical="center"/>
      <protection hidden="1"/>
    </xf>
    <xf numFmtId="4" fontId="6" fillId="2" borderId="18" xfId="0" applyNumberFormat="1" applyFont="1" applyFill="1" applyBorder="1" applyAlignment="1" applyProtection="1">
      <alignment horizontal="right" vertical="center" wrapText="1"/>
      <protection hidden="1"/>
    </xf>
    <xf numFmtId="10" fontId="5" fillId="4" borderId="12" xfId="0" applyNumberFormat="1" applyFont="1" applyFill="1" applyBorder="1" applyAlignment="1" applyProtection="1">
      <alignment vertical="center"/>
      <protection hidden="1"/>
    </xf>
    <xf numFmtId="165" fontId="5" fillId="8" borderId="87" xfId="0" applyNumberFormat="1" applyFont="1" applyFill="1" applyBorder="1" applyAlignment="1" applyProtection="1">
      <alignment vertical="center"/>
      <protection locked="0" hidden="1"/>
    </xf>
    <xf numFmtId="165" fontId="6" fillId="13" borderId="18" xfId="0" applyNumberFormat="1" applyFont="1" applyFill="1" applyBorder="1" applyAlignment="1" applyProtection="1">
      <alignment vertical="center"/>
      <protection hidden="1"/>
    </xf>
    <xf numFmtId="0" fontId="3" fillId="0" borderId="87" xfId="0" applyFont="1" applyFill="1" applyBorder="1" applyAlignment="1" applyProtection="1">
      <alignment horizontal="right"/>
      <protection hidden="1"/>
    </xf>
    <xf numFmtId="0" fontId="5" fillId="9" borderId="24" xfId="0" applyFont="1" applyFill="1" applyBorder="1" applyProtection="1">
      <protection hidden="1"/>
    </xf>
    <xf numFmtId="43" fontId="4" fillId="2" borderId="65" xfId="1" applyFont="1" applyFill="1" applyBorder="1" applyAlignment="1" applyProtection="1">
      <alignment vertical="center" wrapText="1"/>
      <protection hidden="1"/>
    </xf>
    <xf numFmtId="0" fontId="14" fillId="3" borderId="19" xfId="0" applyFont="1" applyFill="1" applyBorder="1" applyAlignment="1" applyProtection="1">
      <alignment horizontal="center" vertical="center"/>
      <protection hidden="1"/>
    </xf>
    <xf numFmtId="0" fontId="14" fillId="3" borderId="77" xfId="0" applyFont="1" applyFill="1" applyBorder="1" applyAlignment="1" applyProtection="1">
      <alignment horizontal="center" vertical="center"/>
      <protection hidden="1"/>
    </xf>
    <xf numFmtId="0" fontId="14" fillId="11" borderId="61" xfId="0" applyFont="1" applyFill="1" applyBorder="1" applyAlignment="1" applyProtection="1">
      <alignment horizontal="center" vertical="center"/>
      <protection hidden="1"/>
    </xf>
    <xf numFmtId="0" fontId="14" fillId="11" borderId="16" xfId="0" applyFont="1" applyFill="1" applyBorder="1" applyAlignment="1" applyProtection="1">
      <alignment horizontal="center" vertical="center"/>
      <protection hidden="1"/>
    </xf>
    <xf numFmtId="4" fontId="3" fillId="11" borderId="79" xfId="0" applyNumberFormat="1" applyFont="1" applyFill="1" applyBorder="1" applyAlignment="1" applyProtection="1">
      <alignment vertical="center" wrapText="1"/>
      <protection hidden="1"/>
    </xf>
    <xf numFmtId="165" fontId="5" fillId="11" borderId="58" xfId="0" applyNumberFormat="1" applyFont="1" applyFill="1" applyBorder="1" applyAlignment="1" applyProtection="1">
      <alignment vertical="center" wrapText="1"/>
      <protection hidden="1"/>
    </xf>
    <xf numFmtId="165" fontId="5" fillId="11" borderId="59" xfId="0" applyNumberFormat="1" applyFont="1" applyFill="1" applyBorder="1" applyAlignment="1" applyProtection="1">
      <alignment vertical="center" wrapText="1"/>
      <protection hidden="1"/>
    </xf>
    <xf numFmtId="165" fontId="5" fillId="11" borderId="60" xfId="0" applyNumberFormat="1" applyFont="1" applyFill="1" applyBorder="1" applyAlignment="1" applyProtection="1">
      <alignment vertical="center" wrapText="1"/>
      <protection hidden="1"/>
    </xf>
    <xf numFmtId="4" fontId="3" fillId="11" borderId="61" xfId="0" applyNumberFormat="1" applyFont="1" applyFill="1" applyBorder="1" applyAlignment="1" applyProtection="1">
      <alignment vertical="center" wrapText="1"/>
      <protection hidden="1"/>
    </xf>
    <xf numFmtId="4" fontId="5" fillId="11" borderId="79" xfId="0" applyNumberFormat="1" applyFont="1" applyFill="1" applyBorder="1" applyAlignment="1" applyProtection="1">
      <alignment vertical="center" wrapText="1"/>
      <protection hidden="1"/>
    </xf>
    <xf numFmtId="9" fontId="11" fillId="14" borderId="103" xfId="0" applyNumberFormat="1" applyFont="1" applyFill="1" applyBorder="1" applyAlignment="1" applyProtection="1">
      <alignment vertical="center"/>
      <protection hidden="1"/>
    </xf>
    <xf numFmtId="165" fontId="6" fillId="11" borderId="104" xfId="0" applyNumberFormat="1" applyFont="1" applyFill="1" applyBorder="1" applyAlignment="1" applyProtection="1">
      <alignment vertical="center"/>
      <protection hidden="1"/>
    </xf>
    <xf numFmtId="9" fontId="11" fillId="14" borderId="16" xfId="0" applyNumberFormat="1" applyFont="1" applyFill="1" applyBorder="1" applyAlignment="1" applyProtection="1">
      <alignment vertical="center"/>
      <protection hidden="1"/>
    </xf>
    <xf numFmtId="165" fontId="6" fillId="11" borderId="105" xfId="0" applyNumberFormat="1" applyFont="1" applyFill="1" applyBorder="1" applyAlignment="1" applyProtection="1">
      <alignment vertical="center"/>
      <protection hidden="1"/>
    </xf>
    <xf numFmtId="4" fontId="3" fillId="2" borderId="86" xfId="0" applyNumberFormat="1" applyFont="1" applyFill="1" applyBorder="1" applyAlignment="1" applyProtection="1">
      <alignment horizontal="right" vertical="center" wrapText="1"/>
      <protection hidden="1"/>
    </xf>
    <xf numFmtId="165" fontId="5" fillId="11" borderId="53" xfId="0" applyNumberFormat="1" applyFont="1" applyFill="1" applyBorder="1" applyAlignment="1" applyProtection="1">
      <alignment vertical="center"/>
      <protection hidden="1"/>
    </xf>
    <xf numFmtId="4" fontId="3" fillId="2" borderId="80" xfId="0" applyNumberFormat="1" applyFont="1" applyFill="1" applyBorder="1" applyAlignment="1" applyProtection="1">
      <alignment horizontal="right" vertical="center" wrapText="1"/>
      <protection hidden="1"/>
    </xf>
    <xf numFmtId="4" fontId="5" fillId="12" borderId="82" xfId="0" applyNumberFormat="1" applyFont="1" applyFill="1" applyBorder="1" applyAlignment="1" applyProtection="1">
      <alignment horizontal="right" vertical="center"/>
      <protection hidden="1"/>
    </xf>
    <xf numFmtId="4" fontId="6" fillId="2" borderId="86" xfId="0" applyNumberFormat="1" applyFont="1" applyFill="1" applyBorder="1" applyAlignment="1" applyProtection="1">
      <alignment horizontal="right" vertical="center" wrapText="1"/>
      <protection hidden="1"/>
    </xf>
    <xf numFmtId="10" fontId="5" fillId="4" borderId="65" xfId="0" applyNumberFormat="1" applyFont="1" applyFill="1" applyBorder="1" applyAlignment="1" applyProtection="1">
      <alignment vertical="center"/>
      <protection hidden="1"/>
    </xf>
    <xf numFmtId="165" fontId="5" fillId="8" borderId="80" xfId="0" applyNumberFormat="1" applyFont="1" applyFill="1" applyBorder="1" applyAlignment="1" applyProtection="1">
      <alignment vertical="center"/>
      <protection locked="0" hidden="1"/>
    </xf>
    <xf numFmtId="165" fontId="5" fillId="8" borderId="81" xfId="0" applyNumberFormat="1" applyFont="1" applyFill="1" applyBorder="1" applyAlignment="1" applyProtection="1">
      <alignment vertical="center"/>
      <protection locked="0" hidden="1"/>
    </xf>
    <xf numFmtId="0" fontId="5" fillId="8" borderId="65" xfId="0" applyFont="1" applyFill="1" applyBorder="1" applyAlignment="1" applyProtection="1">
      <alignment vertical="center" wrapText="1"/>
      <protection locked="0" hidden="1"/>
    </xf>
    <xf numFmtId="165" fontId="6" fillId="13" borderId="86" xfId="0" applyNumberFormat="1" applyFont="1" applyFill="1" applyBorder="1" applyAlignment="1" applyProtection="1">
      <alignment vertical="center"/>
      <protection hidden="1"/>
    </xf>
    <xf numFmtId="0" fontId="5" fillId="9" borderId="24" xfId="0" applyFont="1" applyFill="1" applyBorder="1" applyAlignment="1" applyProtection="1">
      <alignment vertical="center" wrapText="1"/>
      <protection hidden="1"/>
    </xf>
    <xf numFmtId="0" fontId="3" fillId="9" borderId="24" xfId="0" applyFont="1" applyFill="1" applyBorder="1" applyAlignment="1" applyProtection="1">
      <alignment horizontal="left" vertical="center"/>
      <protection hidden="1"/>
    </xf>
    <xf numFmtId="10" fontId="18" fillId="10" borderId="85" xfId="0" applyNumberFormat="1" applyFont="1" applyFill="1" applyBorder="1" applyAlignment="1" applyProtection="1">
      <alignment vertical="center" wrapText="1"/>
      <protection hidden="1"/>
    </xf>
    <xf numFmtId="10" fontId="18" fillId="10" borderId="13" xfId="0" applyNumberFormat="1" applyFont="1" applyFill="1" applyBorder="1" applyAlignment="1" applyProtection="1">
      <alignment vertical="center" wrapText="1"/>
      <protection hidden="1"/>
    </xf>
    <xf numFmtId="0" fontId="3" fillId="9" borderId="61" xfId="0" applyFont="1" applyFill="1" applyBorder="1" applyAlignment="1" applyProtection="1">
      <alignment vertical="center" wrapText="1"/>
      <protection hidden="1"/>
    </xf>
    <xf numFmtId="0" fontId="3" fillId="9" borderId="19" xfId="0" applyFont="1" applyFill="1" applyBorder="1" applyAlignment="1" applyProtection="1">
      <alignment vertical="center" wrapText="1"/>
      <protection hidden="1"/>
    </xf>
    <xf numFmtId="3" fontId="5" fillId="9" borderId="106" xfId="0" applyNumberFormat="1" applyFont="1" applyFill="1" applyBorder="1" applyAlignment="1" applyProtection="1">
      <alignment vertical="center"/>
      <protection hidden="1"/>
    </xf>
    <xf numFmtId="165" fontId="3" fillId="9" borderId="93" xfId="0" applyNumberFormat="1" applyFont="1" applyFill="1" applyBorder="1" applyAlignment="1" applyProtection="1">
      <alignment vertical="center" wrapText="1"/>
      <protection hidden="1"/>
    </xf>
    <xf numFmtId="3" fontId="5" fillId="9" borderId="93" xfId="0" applyNumberFormat="1" applyFont="1" applyFill="1" applyBorder="1" applyAlignment="1" applyProtection="1">
      <alignment vertical="center"/>
      <protection hidden="1"/>
    </xf>
    <xf numFmtId="3" fontId="3" fillId="5" borderId="93" xfId="0" applyNumberFormat="1" applyFont="1" applyFill="1" applyBorder="1" applyAlignment="1" applyProtection="1">
      <alignment vertical="center"/>
      <protection hidden="1"/>
    </xf>
    <xf numFmtId="165" fontId="3" fillId="9" borderId="95" xfId="0" applyNumberFormat="1" applyFont="1" applyFill="1" applyBorder="1" applyAlignment="1" applyProtection="1">
      <alignment vertical="center" wrapText="1"/>
      <protection hidden="1"/>
    </xf>
    <xf numFmtId="3" fontId="5" fillId="9" borderId="73" xfId="0" applyNumberFormat="1" applyFont="1" applyFill="1" applyBorder="1" applyAlignment="1" applyProtection="1">
      <alignment vertical="center"/>
      <protection hidden="1"/>
    </xf>
    <xf numFmtId="165" fontId="3" fillId="9" borderId="66" xfId="0" applyNumberFormat="1" applyFont="1" applyFill="1" applyBorder="1" applyAlignment="1" applyProtection="1">
      <alignment vertical="center" wrapText="1"/>
      <protection hidden="1"/>
    </xf>
    <xf numFmtId="3" fontId="5" fillId="9" borderId="66" xfId="0" applyNumberFormat="1" applyFont="1" applyFill="1" applyBorder="1" applyAlignment="1" applyProtection="1">
      <alignment vertical="center"/>
      <protection hidden="1"/>
    </xf>
    <xf numFmtId="3" fontId="3" fillId="5" borderId="66" xfId="0" applyNumberFormat="1" applyFont="1" applyFill="1" applyBorder="1" applyAlignment="1" applyProtection="1">
      <alignment vertical="center"/>
      <protection hidden="1"/>
    </xf>
    <xf numFmtId="165" fontId="3" fillId="9" borderId="67" xfId="0" applyNumberFormat="1" applyFont="1" applyFill="1" applyBorder="1" applyAlignment="1" applyProtection="1">
      <alignment vertical="center" wrapText="1"/>
      <protection hidden="1"/>
    </xf>
    <xf numFmtId="3" fontId="5" fillId="9" borderId="58" xfId="0" applyNumberFormat="1" applyFont="1" applyFill="1" applyBorder="1" applyAlignment="1" applyProtection="1">
      <alignment vertical="center"/>
      <protection hidden="1"/>
    </xf>
    <xf numFmtId="165" fontId="3" fillId="9" borderId="59" xfId="0" applyNumberFormat="1" applyFont="1" applyFill="1" applyBorder="1" applyAlignment="1" applyProtection="1">
      <alignment vertical="center" wrapText="1"/>
      <protection hidden="1"/>
    </xf>
    <xf numFmtId="3" fontId="5" fillId="9" borderId="59" xfId="0" applyNumberFormat="1" applyFont="1" applyFill="1" applyBorder="1" applyAlignment="1" applyProtection="1">
      <alignment vertical="center"/>
      <protection hidden="1"/>
    </xf>
    <xf numFmtId="3" fontId="3" fillId="5" borderId="59" xfId="0" applyNumberFormat="1" applyFont="1" applyFill="1" applyBorder="1" applyAlignment="1" applyProtection="1">
      <alignment vertical="center"/>
      <protection hidden="1"/>
    </xf>
    <xf numFmtId="165" fontId="3" fillId="9" borderId="60" xfId="0" applyNumberFormat="1" applyFont="1" applyFill="1" applyBorder="1" applyAlignment="1" applyProtection="1">
      <alignment vertical="center" wrapText="1"/>
      <protection hidden="1"/>
    </xf>
    <xf numFmtId="0" fontId="3" fillId="9" borderId="79" xfId="0" applyFont="1" applyFill="1" applyBorder="1" applyAlignment="1" applyProtection="1">
      <alignment vertical="center" wrapText="1"/>
      <protection hidden="1"/>
    </xf>
    <xf numFmtId="0" fontId="3" fillId="9" borderId="53" xfId="0" applyFont="1" applyFill="1" applyBorder="1" applyAlignment="1" applyProtection="1">
      <alignment horizontal="left" vertical="center"/>
      <protection hidden="1"/>
    </xf>
    <xf numFmtId="0" fontId="5" fillId="9" borderId="53" xfId="0" applyFont="1" applyFill="1" applyBorder="1" applyAlignment="1" applyProtection="1">
      <alignment vertical="center" wrapText="1"/>
      <protection hidden="1"/>
    </xf>
    <xf numFmtId="0" fontId="5" fillId="8" borderId="36" xfId="0" applyFont="1" applyFill="1" applyBorder="1" applyAlignment="1" applyProtection="1">
      <alignment vertical="center"/>
      <protection locked="0" hidden="1"/>
    </xf>
    <xf numFmtId="0" fontId="3" fillId="8" borderId="62" xfId="0" applyFont="1" applyFill="1" applyBorder="1" applyAlignment="1" applyProtection="1">
      <alignment horizontal="left" vertical="center"/>
      <protection locked="0" hidden="1"/>
    </xf>
    <xf numFmtId="0" fontId="5" fillId="8" borderId="37" xfId="0" applyFont="1" applyFill="1" applyBorder="1" applyAlignment="1" applyProtection="1">
      <alignment vertical="center"/>
      <protection locked="0" hidden="1"/>
    </xf>
    <xf numFmtId="0" fontId="5" fillId="8" borderId="9" xfId="0" applyFont="1" applyFill="1" applyBorder="1" applyAlignment="1" applyProtection="1">
      <alignment vertical="center"/>
      <protection locked="0" hidden="1"/>
    </xf>
    <xf numFmtId="0" fontId="5" fillId="8" borderId="52" xfId="0" applyFont="1" applyFill="1" applyBorder="1" applyAlignment="1" applyProtection="1">
      <alignment vertical="center"/>
      <protection locked="0" hidden="1"/>
    </xf>
    <xf numFmtId="1" fontId="5" fillId="8" borderId="24" xfId="0" applyNumberFormat="1" applyFont="1" applyFill="1" applyBorder="1" applyAlignment="1" applyProtection="1">
      <alignment vertical="center"/>
      <protection locked="0" hidden="1"/>
    </xf>
    <xf numFmtId="1" fontId="5" fillId="8" borderId="53" xfId="0" applyNumberFormat="1" applyFont="1" applyFill="1" applyBorder="1" applyAlignment="1" applyProtection="1">
      <alignment vertical="center"/>
      <protection locked="0" hidden="1"/>
    </xf>
    <xf numFmtId="3" fontId="5" fillId="8" borderId="53" xfId="0" applyNumberFormat="1" applyFont="1" applyFill="1" applyBorder="1" applyAlignment="1" applyProtection="1">
      <alignment vertical="center"/>
      <protection locked="0" hidden="1"/>
    </xf>
    <xf numFmtId="0" fontId="5" fillId="8" borderId="44" xfId="0" applyFont="1" applyFill="1" applyBorder="1" applyAlignment="1" applyProtection="1">
      <alignment vertical="center"/>
      <protection locked="0" hidden="1"/>
    </xf>
    <xf numFmtId="0" fontId="5" fillId="8" borderId="54" xfId="0" applyFont="1" applyFill="1" applyBorder="1" applyAlignment="1" applyProtection="1">
      <alignment vertical="center"/>
      <protection locked="0" hidden="1"/>
    </xf>
    <xf numFmtId="0" fontId="5" fillId="8" borderId="55" xfId="0" applyFont="1" applyFill="1" applyBorder="1" applyAlignment="1" applyProtection="1">
      <alignment vertical="center"/>
      <protection locked="0" hidden="1"/>
    </xf>
    <xf numFmtId="0" fontId="5" fillId="8" borderId="7" xfId="0" applyFont="1" applyFill="1" applyBorder="1" applyAlignment="1" applyProtection="1">
      <alignment vertical="center"/>
      <protection locked="0" hidden="1"/>
    </xf>
    <xf numFmtId="0" fontId="5" fillId="8" borderId="51" xfId="0" applyFont="1" applyFill="1" applyBorder="1" applyAlignment="1" applyProtection="1">
      <alignment vertical="center"/>
      <protection locked="0" hidden="1"/>
    </xf>
    <xf numFmtId="10" fontId="5" fillId="8" borderId="26" xfId="0" applyNumberFormat="1" applyFont="1" applyFill="1" applyBorder="1" applyAlignment="1" applyProtection="1">
      <alignment vertical="center"/>
      <protection locked="0" hidden="1"/>
    </xf>
    <xf numFmtId="4" fontId="5" fillId="2" borderId="48" xfId="0" applyNumberFormat="1" applyFont="1" applyFill="1" applyBorder="1" applyAlignment="1" applyProtection="1">
      <alignment vertical="center"/>
      <protection hidden="1"/>
    </xf>
    <xf numFmtId="0" fontId="5" fillId="9" borderId="52" xfId="0" applyFont="1" applyFill="1" applyBorder="1" applyAlignment="1" applyProtection="1">
      <alignment vertical="center" wrapText="1"/>
      <protection hidden="1"/>
    </xf>
    <xf numFmtId="10" fontId="5" fillId="8" borderId="24" xfId="0" applyNumberFormat="1" applyFont="1" applyFill="1" applyBorder="1" applyAlignment="1" applyProtection="1">
      <alignment vertical="center"/>
      <protection locked="0" hidden="1"/>
    </xf>
    <xf numFmtId="10" fontId="5" fillId="8" borderId="53" xfId="0" applyNumberFormat="1" applyFont="1" applyFill="1" applyBorder="1" applyAlignment="1" applyProtection="1">
      <alignment vertical="center"/>
      <protection locked="0" hidden="1"/>
    </xf>
    <xf numFmtId="4" fontId="5" fillId="2" borderId="49" xfId="0" applyNumberFormat="1" applyFont="1" applyFill="1" applyBorder="1" applyAlignment="1" applyProtection="1">
      <alignment vertical="center"/>
      <protection hidden="1"/>
    </xf>
    <xf numFmtId="0" fontId="5" fillId="9" borderId="63" xfId="0" applyFont="1" applyFill="1" applyBorder="1" applyAlignment="1" applyProtection="1">
      <alignment vertical="center" wrapText="1"/>
      <protection hidden="1"/>
    </xf>
    <xf numFmtId="10" fontId="5" fillId="8" borderId="56" xfId="0" applyNumberFormat="1" applyFont="1" applyFill="1" applyBorder="1" applyAlignment="1" applyProtection="1">
      <alignment vertical="center"/>
      <protection locked="0" hidden="1"/>
    </xf>
    <xf numFmtId="10" fontId="5" fillId="8" borderId="57" xfId="0" applyNumberFormat="1" applyFont="1" applyFill="1" applyBorder="1" applyAlignment="1" applyProtection="1">
      <alignment vertical="center"/>
      <protection locked="0" hidden="1"/>
    </xf>
    <xf numFmtId="4" fontId="5" fillId="2" borderId="50" xfId="0" applyNumberFormat="1" applyFont="1" applyFill="1" applyBorder="1" applyAlignment="1" applyProtection="1">
      <alignment vertical="center"/>
      <protection hidden="1"/>
    </xf>
    <xf numFmtId="0" fontId="3" fillId="7" borderId="0" xfId="0" applyFont="1" applyFill="1" applyBorder="1" applyAlignment="1" applyProtection="1">
      <alignment horizontal="center" vertical="center" wrapText="1"/>
      <protection hidden="1"/>
    </xf>
    <xf numFmtId="0" fontId="3" fillId="7" borderId="0" xfId="0" applyFont="1" applyFill="1" applyBorder="1" applyAlignment="1" applyProtection="1">
      <alignment vertical="center" wrapText="1"/>
      <protection hidden="1"/>
    </xf>
    <xf numFmtId="4" fontId="3" fillId="2" borderId="109" xfId="0" applyNumberFormat="1" applyFont="1" applyFill="1" applyBorder="1" applyAlignment="1" applyProtection="1">
      <alignment horizontal="right" vertical="center" wrapText="1"/>
      <protection hidden="1"/>
    </xf>
    <xf numFmtId="0" fontId="14" fillId="11" borderId="21" xfId="0" applyFont="1" applyFill="1" applyBorder="1" applyAlignment="1" applyProtection="1">
      <alignment horizontal="center" vertical="center"/>
      <protection hidden="1"/>
    </xf>
    <xf numFmtId="0" fontId="14" fillId="11" borderId="85" xfId="0" applyFont="1" applyFill="1" applyBorder="1" applyAlignment="1" applyProtection="1">
      <alignment horizontal="center" vertical="center"/>
      <protection hidden="1"/>
    </xf>
    <xf numFmtId="4" fontId="3" fillId="11" borderId="84" xfId="0" applyNumberFormat="1" applyFont="1" applyFill="1" applyBorder="1" applyAlignment="1" applyProtection="1">
      <alignment vertical="center" wrapText="1"/>
      <protection hidden="1"/>
    </xf>
    <xf numFmtId="165" fontId="3" fillId="11" borderId="6" xfId="0" applyNumberFormat="1" applyFont="1" applyFill="1" applyBorder="1" applyAlignment="1" applyProtection="1">
      <alignment vertical="center" wrapText="1"/>
      <protection hidden="1"/>
    </xf>
    <xf numFmtId="165" fontId="3" fillId="11" borderId="96" xfId="0" applyNumberFormat="1" applyFont="1" applyFill="1" applyBorder="1" applyAlignment="1" applyProtection="1">
      <alignment vertical="center" wrapText="1"/>
      <protection hidden="1"/>
    </xf>
    <xf numFmtId="165" fontId="3" fillId="11" borderId="75" xfId="0" applyNumberFormat="1" applyFont="1" applyFill="1" applyBorder="1" applyAlignment="1" applyProtection="1">
      <alignment vertical="center" wrapText="1"/>
      <protection hidden="1"/>
    </xf>
    <xf numFmtId="0" fontId="5" fillId="9" borderId="7" xfId="0" applyFont="1" applyFill="1" applyBorder="1" applyAlignment="1" applyProtection="1">
      <alignment vertical="center"/>
      <protection hidden="1"/>
    </xf>
    <xf numFmtId="0" fontId="5" fillId="9" borderId="9" xfId="0" applyFont="1" applyFill="1" applyBorder="1" applyAlignment="1" applyProtection="1">
      <alignment vertical="center"/>
      <protection hidden="1"/>
    </xf>
    <xf numFmtId="0" fontId="3" fillId="8" borderId="73" xfId="0" applyFont="1" applyFill="1" applyBorder="1" applyAlignment="1" applyProtection="1">
      <alignment horizontal="left" vertical="center"/>
      <protection locked="0" hidden="1"/>
    </xf>
    <xf numFmtId="0" fontId="5" fillId="8" borderId="24" xfId="0" applyFont="1" applyFill="1" applyBorder="1" applyAlignment="1" applyProtection="1">
      <alignment vertical="center"/>
      <protection locked="0" hidden="1"/>
    </xf>
    <xf numFmtId="165" fontId="5" fillId="8" borderId="10" xfId="0" applyNumberFormat="1" applyFont="1" applyFill="1" applyBorder="1" applyAlignment="1" applyProtection="1">
      <alignment vertical="center"/>
      <protection locked="0" hidden="1"/>
    </xf>
    <xf numFmtId="0" fontId="5" fillId="8" borderId="110" xfId="0" applyFont="1" applyFill="1" applyBorder="1" applyAlignment="1" applyProtection="1">
      <alignment vertical="center"/>
      <protection locked="0" hidden="1"/>
    </xf>
    <xf numFmtId="0" fontId="3" fillId="9" borderId="31" xfId="0" applyFont="1" applyFill="1" applyBorder="1" applyAlignment="1" applyProtection="1">
      <alignment horizontal="left" vertical="center"/>
      <protection hidden="1"/>
    </xf>
    <xf numFmtId="0" fontId="5" fillId="9" borderId="31" xfId="0" applyFont="1" applyFill="1" applyBorder="1" applyAlignment="1" applyProtection="1">
      <alignment vertical="center" wrapText="1"/>
      <protection hidden="1"/>
    </xf>
    <xf numFmtId="0" fontId="5" fillId="8" borderId="108" xfId="0" applyFont="1" applyFill="1" applyBorder="1" applyAlignment="1" applyProtection="1">
      <alignment vertical="center"/>
      <protection locked="0" hidden="1"/>
    </xf>
    <xf numFmtId="0" fontId="5" fillId="8" borderId="31" xfId="0" applyFont="1" applyFill="1" applyBorder="1" applyAlignment="1" applyProtection="1">
      <alignment vertical="center"/>
      <protection locked="0" hidden="1"/>
    </xf>
    <xf numFmtId="165" fontId="5" fillId="8" borderId="12" xfId="0" applyNumberFormat="1" applyFont="1" applyFill="1" applyBorder="1" applyAlignment="1" applyProtection="1">
      <alignment vertical="center"/>
      <protection locked="0" hidden="1"/>
    </xf>
    <xf numFmtId="0" fontId="3" fillId="9" borderId="24" xfId="0" applyFont="1" applyFill="1" applyBorder="1" applyProtection="1">
      <protection hidden="1"/>
    </xf>
    <xf numFmtId="0" fontId="26" fillId="9" borderId="24" xfId="0" applyFont="1" applyFill="1" applyBorder="1" applyProtection="1">
      <protection hidden="1"/>
    </xf>
    <xf numFmtId="0" fontId="27" fillId="9" borderId="24" xfId="0" applyFont="1" applyFill="1" applyBorder="1" applyAlignment="1" applyProtection="1">
      <alignment vertical="center"/>
      <protection hidden="1"/>
    </xf>
    <xf numFmtId="0" fontId="27" fillId="9" borderId="24" xfId="0" applyFont="1" applyFill="1" applyBorder="1" applyAlignment="1" applyProtection="1">
      <alignment vertical="center" wrapText="1"/>
      <protection hidden="1"/>
    </xf>
    <xf numFmtId="0" fontId="27" fillId="9" borderId="53" xfId="0" applyFont="1" applyFill="1" applyBorder="1" applyAlignment="1" applyProtection="1">
      <alignment vertical="center"/>
      <protection hidden="1"/>
    </xf>
    <xf numFmtId="0" fontId="27" fillId="9" borderId="53" xfId="0" applyFont="1" applyFill="1" applyBorder="1" applyAlignment="1" applyProtection="1">
      <alignment vertical="center" wrapText="1"/>
      <protection hidden="1"/>
    </xf>
    <xf numFmtId="0" fontId="3" fillId="8" borderId="24" xfId="0" applyFont="1" applyFill="1" applyBorder="1" applyAlignment="1" applyProtection="1">
      <alignment horizontal="left" vertical="center"/>
      <protection locked="0" hidden="1"/>
    </xf>
    <xf numFmtId="3" fontId="5" fillId="8" borderId="24" xfId="0" applyNumberFormat="1" applyFont="1" applyFill="1" applyBorder="1" applyAlignment="1" applyProtection="1">
      <alignment vertical="center"/>
      <protection locked="0" hidden="1"/>
    </xf>
    <xf numFmtId="165" fontId="5" fillId="2" borderId="24" xfId="0" applyNumberFormat="1" applyFont="1" applyFill="1" applyBorder="1" applyAlignment="1" applyProtection="1">
      <alignment vertical="center"/>
      <protection hidden="1"/>
    </xf>
    <xf numFmtId="0" fontId="5" fillId="8" borderId="53" xfId="0" applyFont="1" applyFill="1" applyBorder="1" applyAlignment="1" applyProtection="1">
      <alignment vertical="center"/>
      <protection locked="0" hidden="1"/>
    </xf>
    <xf numFmtId="0" fontId="3" fillId="8" borderId="53" xfId="0" applyFont="1" applyFill="1" applyBorder="1" applyAlignment="1" applyProtection="1">
      <alignment horizontal="left" vertical="center"/>
      <protection locked="0" hidden="1"/>
    </xf>
    <xf numFmtId="165" fontId="5" fillId="2" borderId="53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9" borderId="58" xfId="0" applyFont="1" applyFill="1" applyBorder="1" applyAlignment="1" applyProtection="1">
      <alignment horizontal="center"/>
      <protection hidden="1"/>
    </xf>
    <xf numFmtId="0" fontId="5" fillId="9" borderId="59" xfId="0" applyFont="1" applyFill="1" applyBorder="1" applyAlignment="1" applyProtection="1">
      <alignment horizontal="center"/>
      <protection hidden="1"/>
    </xf>
    <xf numFmtId="0" fontId="5" fillId="9" borderId="60" xfId="0" applyFont="1" applyFill="1" applyBorder="1" applyAlignment="1" applyProtection="1">
      <alignment horizontal="center"/>
      <protection hidden="1"/>
    </xf>
    <xf numFmtId="0" fontId="3" fillId="9" borderId="64" xfId="0" applyFont="1" applyFill="1" applyBorder="1" applyAlignment="1" applyProtection="1">
      <alignment vertical="center" wrapText="1"/>
      <protection hidden="1"/>
    </xf>
    <xf numFmtId="0" fontId="0" fillId="9" borderId="24" xfId="0" applyFill="1" applyBorder="1" applyAlignment="1" applyProtection="1">
      <alignment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18" borderId="24" xfId="0" applyFill="1" applyBorder="1" applyAlignment="1" applyProtection="1">
      <alignment vertical="top" wrapText="1"/>
      <protection hidden="1"/>
    </xf>
    <xf numFmtId="0" fontId="0" fillId="19" borderId="24" xfId="0" applyFill="1" applyBorder="1" applyAlignment="1" applyProtection="1">
      <alignment vertical="top" wrapText="1"/>
      <protection hidden="1"/>
    </xf>
    <xf numFmtId="0" fontId="0" fillId="8" borderId="24" xfId="0" applyFill="1" applyBorder="1" applyAlignment="1" applyProtection="1">
      <alignment vertical="top" wrapText="1"/>
      <protection hidden="1"/>
    </xf>
    <xf numFmtId="0" fontId="0" fillId="0" borderId="0" xfId="0" applyFill="1"/>
    <xf numFmtId="3" fontId="6" fillId="17" borderId="23" xfId="0" applyNumberFormat="1" applyFont="1" applyFill="1" applyBorder="1" applyAlignment="1" applyProtection="1">
      <alignment vertical="center" wrapText="1"/>
      <protection hidden="1"/>
    </xf>
    <xf numFmtId="0" fontId="13" fillId="19" borderId="24" xfId="0" applyFont="1" applyFill="1" applyBorder="1" applyAlignment="1" applyProtection="1">
      <alignment vertical="top" wrapText="1"/>
      <protection hidden="1"/>
    </xf>
    <xf numFmtId="0" fontId="13" fillId="18" borderId="24" xfId="0" applyFont="1" applyFill="1" applyBorder="1" applyAlignment="1" applyProtection="1">
      <alignment vertical="top" wrapText="1"/>
      <protection hidden="1"/>
    </xf>
    <xf numFmtId="0" fontId="13" fillId="8" borderId="24" xfId="0" applyFont="1" applyFill="1" applyBorder="1" applyAlignment="1" applyProtection="1">
      <alignment vertical="top" wrapText="1"/>
      <protection hidden="1"/>
    </xf>
    <xf numFmtId="0" fontId="0" fillId="18" borderId="24" xfId="0" applyFill="1" applyBorder="1" applyAlignment="1" applyProtection="1">
      <alignment vertical="top" wrapText="1"/>
      <protection hidden="1"/>
    </xf>
    <xf numFmtId="0" fontId="0" fillId="19" borderId="24" xfId="0" applyFill="1" applyBorder="1" applyAlignment="1" applyProtection="1">
      <alignment vertical="top" wrapText="1"/>
      <protection hidden="1"/>
    </xf>
    <xf numFmtId="0" fontId="0" fillId="8" borderId="24" xfId="0" applyFill="1" applyBorder="1" applyAlignment="1" applyProtection="1">
      <alignment vertical="top" wrapText="1"/>
      <protection hidden="1"/>
    </xf>
    <xf numFmtId="0" fontId="0" fillId="18" borderId="24" xfId="0" applyFill="1" applyBorder="1" applyAlignment="1" applyProtection="1">
      <alignment vertical="top" wrapText="1"/>
      <protection hidden="1"/>
    </xf>
    <xf numFmtId="0" fontId="0" fillId="19" borderId="24" xfId="0" applyFill="1" applyBorder="1" applyAlignment="1" applyProtection="1">
      <alignment vertical="top" wrapText="1"/>
      <protection hidden="1"/>
    </xf>
    <xf numFmtId="0" fontId="0" fillId="8" borderId="24" xfId="0" applyFill="1" applyBorder="1" applyAlignment="1" applyProtection="1">
      <alignment vertical="top" wrapText="1"/>
      <protection hidden="1"/>
    </xf>
    <xf numFmtId="0" fontId="0" fillId="18" borderId="24" xfId="0" applyFill="1" applyBorder="1" applyAlignment="1" applyProtection="1">
      <alignment vertical="top" wrapText="1"/>
      <protection hidden="1"/>
    </xf>
    <xf numFmtId="0" fontId="0" fillId="19" borderId="24" xfId="0" applyFill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3" fillId="17" borderId="22" xfId="0" applyFont="1" applyFill="1" applyBorder="1" applyAlignment="1" applyProtection="1">
      <alignment horizontal="center" vertical="center"/>
      <protection hidden="1"/>
    </xf>
    <xf numFmtId="0" fontId="3" fillId="9" borderId="22" xfId="0" applyFont="1" applyFill="1" applyBorder="1" applyAlignment="1" applyProtection="1">
      <alignment horizontal="center" vertical="center" wrapText="1"/>
      <protection hidden="1"/>
    </xf>
    <xf numFmtId="0" fontId="3" fillId="9" borderId="19" xfId="0" applyFont="1" applyFill="1" applyBorder="1" applyAlignment="1" applyProtection="1">
      <alignment horizontal="center" vertical="center" wrapText="1"/>
      <protection hidden="1"/>
    </xf>
    <xf numFmtId="0" fontId="3" fillId="9" borderId="7" xfId="0" applyFont="1" applyFill="1" applyBorder="1" applyAlignment="1" applyProtection="1">
      <alignment horizontal="center" vertical="center" wrapText="1"/>
      <protection hidden="1"/>
    </xf>
    <xf numFmtId="0" fontId="3" fillId="9" borderId="26" xfId="0" applyFont="1" applyFill="1" applyBorder="1" applyAlignment="1" applyProtection="1">
      <alignment horizontal="center" vertical="center" wrapText="1"/>
      <protection hidden="1"/>
    </xf>
    <xf numFmtId="0" fontId="3" fillId="9" borderId="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3" fontId="5" fillId="8" borderId="26" xfId="0" applyNumberFormat="1" applyFont="1" applyFill="1" applyBorder="1" applyAlignment="1" applyProtection="1">
      <alignment vertical="center"/>
      <protection locked="0" hidden="1"/>
    </xf>
    <xf numFmtId="3" fontId="5" fillId="8" borderId="56" xfId="0" applyNumberFormat="1" applyFont="1" applyFill="1" applyBorder="1" applyAlignment="1" applyProtection="1">
      <alignment vertical="center"/>
      <protection locked="0" hidden="1"/>
    </xf>
    <xf numFmtId="3" fontId="26" fillId="0" borderId="0" xfId="0" applyNumberFormat="1" applyFont="1" applyFill="1" applyBorder="1" applyAlignment="1" applyProtection="1">
      <alignment wrapText="1"/>
      <protection hidden="1"/>
    </xf>
    <xf numFmtId="0" fontId="30" fillId="0" borderId="0" xfId="0" applyFont="1" applyProtection="1">
      <protection hidden="1"/>
    </xf>
    <xf numFmtId="0" fontId="30" fillId="0" borderId="0" xfId="0" applyFont="1" applyAlignment="1" applyProtection="1">
      <alignment wrapText="1"/>
      <protection hidden="1"/>
    </xf>
    <xf numFmtId="4" fontId="6" fillId="2" borderId="109" xfId="0" applyNumberFormat="1" applyFont="1" applyFill="1" applyBorder="1" applyAlignment="1" applyProtection="1">
      <alignment horizontal="right" vertical="center" wrapText="1"/>
      <protection hidden="1"/>
    </xf>
    <xf numFmtId="4" fontId="6" fillId="11" borderId="21" xfId="0" applyNumberFormat="1" applyFont="1" applyFill="1" applyBorder="1" applyAlignment="1" applyProtection="1">
      <alignment vertical="center" wrapText="1"/>
      <protection hidden="1"/>
    </xf>
    <xf numFmtId="0" fontId="5" fillId="9" borderId="111" xfId="0" applyFont="1" applyFill="1" applyBorder="1" applyAlignment="1" applyProtection="1">
      <alignment horizontal="center" vertical="center" wrapText="1"/>
      <protection hidden="1"/>
    </xf>
    <xf numFmtId="0" fontId="5" fillId="9" borderId="88" xfId="0" applyFont="1" applyFill="1" applyBorder="1" applyAlignment="1" applyProtection="1">
      <alignment horizontal="center" vertical="center" wrapText="1"/>
      <protection hidden="1"/>
    </xf>
    <xf numFmtId="0" fontId="12" fillId="17" borderId="107" xfId="0" applyNumberFormat="1" applyFont="1" applyFill="1" applyBorder="1" applyAlignment="1" applyProtection="1">
      <alignment horizontal="left"/>
      <protection hidden="1"/>
    </xf>
    <xf numFmtId="0" fontId="5" fillId="16" borderId="24" xfId="0" applyFont="1" applyFill="1" applyBorder="1" applyProtection="1">
      <protection locked="0" hidden="1"/>
    </xf>
    <xf numFmtId="0" fontId="5" fillId="0" borderId="0" xfId="0" applyFont="1" applyFill="1" applyBorder="1" applyAlignment="1" applyProtection="1">
      <alignment horizontal="left"/>
      <protection locked="0" hidden="1"/>
    </xf>
    <xf numFmtId="0" fontId="9" fillId="0" borderId="0" xfId="2" applyFont="1" applyFill="1" applyBorder="1" applyAlignment="1" applyProtection="1">
      <alignment horizontal="left"/>
      <protection locked="0" hidden="1"/>
    </xf>
    <xf numFmtId="0" fontId="5" fillId="0" borderId="0" xfId="0" applyFont="1" applyFill="1" applyBorder="1" applyProtection="1">
      <protection locked="0" hidden="1"/>
    </xf>
    <xf numFmtId="0" fontId="5" fillId="8" borderId="38" xfId="0" applyFont="1" applyFill="1" applyBorder="1" applyAlignment="1" applyProtection="1">
      <alignment vertical="center"/>
      <protection locked="0" hidden="1"/>
    </xf>
    <xf numFmtId="0" fontId="5" fillId="8" borderId="70" xfId="0" applyFont="1" applyFill="1" applyBorder="1" applyAlignment="1" applyProtection="1">
      <alignment vertical="center"/>
      <protection locked="0" hidden="1"/>
    </xf>
    <xf numFmtId="165" fontId="5" fillId="8" borderId="39" xfId="0" applyNumberFormat="1" applyFont="1" applyFill="1" applyBorder="1" applyAlignment="1" applyProtection="1">
      <alignment vertical="center"/>
      <protection locked="0" hidden="1"/>
    </xf>
    <xf numFmtId="0" fontId="5" fillId="8" borderId="40" xfId="0" applyFont="1" applyFill="1" applyBorder="1" applyAlignment="1" applyProtection="1">
      <alignment vertical="center"/>
      <protection locked="0" hidden="1"/>
    </xf>
    <xf numFmtId="0" fontId="5" fillId="8" borderId="71" xfId="0" applyFont="1" applyFill="1" applyBorder="1" applyAlignment="1" applyProtection="1">
      <alignment vertical="center"/>
      <protection locked="0" hidden="1"/>
    </xf>
    <xf numFmtId="165" fontId="5" fillId="8" borderId="41" xfId="0" applyNumberFormat="1" applyFont="1" applyFill="1" applyBorder="1" applyAlignment="1" applyProtection="1">
      <alignment vertical="center"/>
      <protection locked="0" hidden="1"/>
    </xf>
    <xf numFmtId="0" fontId="5" fillId="8" borderId="42" xfId="0" applyFont="1" applyFill="1" applyBorder="1" applyAlignment="1" applyProtection="1">
      <alignment vertical="center"/>
      <protection locked="0" hidden="1"/>
    </xf>
    <xf numFmtId="0" fontId="5" fillId="8" borderId="72" xfId="0" applyFont="1" applyFill="1" applyBorder="1" applyAlignment="1" applyProtection="1">
      <alignment vertical="center"/>
      <protection locked="0" hidden="1"/>
    </xf>
    <xf numFmtId="165" fontId="5" fillId="8" borderId="43" xfId="0" applyNumberFormat="1" applyFont="1" applyFill="1" applyBorder="1" applyAlignment="1" applyProtection="1">
      <alignment vertical="center"/>
      <protection locked="0" hidden="1"/>
    </xf>
    <xf numFmtId="0" fontId="5" fillId="9" borderId="108" xfId="0" applyFont="1" applyFill="1" applyBorder="1" applyAlignment="1" applyProtection="1">
      <alignment vertical="center"/>
      <protection hidden="1"/>
    </xf>
    <xf numFmtId="0" fontId="13" fillId="10" borderId="24" xfId="0" applyFont="1" applyFill="1" applyBorder="1" applyAlignment="1" applyProtection="1">
      <alignment vertical="top" wrapText="1"/>
      <protection hidden="1"/>
    </xf>
    <xf numFmtId="0" fontId="0" fillId="10" borderId="24" xfId="0" applyFill="1" applyBorder="1" applyAlignment="1" applyProtection="1">
      <alignment vertical="top" wrapText="1"/>
      <protection hidden="1"/>
    </xf>
    <xf numFmtId="0" fontId="3" fillId="9" borderId="73" xfId="0" applyFont="1" applyFill="1" applyBorder="1" applyAlignment="1" applyProtection="1">
      <alignment horizontal="center" vertical="center" wrapText="1"/>
      <protection hidden="1"/>
    </xf>
    <xf numFmtId="0" fontId="3" fillId="9" borderId="67" xfId="0" applyFont="1" applyFill="1" applyBorder="1" applyAlignment="1" applyProtection="1">
      <alignment horizontal="center" vertical="center" wrapText="1"/>
      <protection hidden="1"/>
    </xf>
    <xf numFmtId="0" fontId="3" fillId="9" borderId="61" xfId="0" applyFont="1" applyFill="1" applyBorder="1" applyAlignment="1" applyProtection="1">
      <alignment horizontal="center" vertical="center" wrapText="1"/>
      <protection hidden="1"/>
    </xf>
    <xf numFmtId="0" fontId="3" fillId="9" borderId="22" xfId="0" applyFont="1" applyFill="1" applyBorder="1" applyAlignment="1" applyProtection="1">
      <alignment horizontal="center" vertical="center" wrapText="1"/>
      <protection hidden="1"/>
    </xf>
    <xf numFmtId="0" fontId="3" fillId="9" borderId="6" xfId="0" applyFont="1" applyFill="1" applyBorder="1" applyAlignment="1" applyProtection="1">
      <alignment horizontal="center" vertical="center"/>
      <protection hidden="1"/>
    </xf>
    <xf numFmtId="0" fontId="3" fillId="0" borderId="76" xfId="0" applyFont="1" applyFill="1" applyBorder="1" applyAlignment="1" applyProtection="1">
      <alignment vertical="center" wrapText="1"/>
    </xf>
    <xf numFmtId="0" fontId="3" fillId="0" borderId="52" xfId="0" applyFont="1" applyFill="1" applyBorder="1" applyAlignment="1" applyProtection="1">
      <alignment vertical="center" wrapText="1"/>
    </xf>
    <xf numFmtId="0" fontId="16" fillId="0" borderId="76" xfId="0" applyFont="1" applyBorder="1" applyAlignment="1" applyProtection="1">
      <alignment wrapText="1"/>
    </xf>
    <xf numFmtId="0" fontId="16" fillId="0" borderId="52" xfId="0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vertical="center" wrapText="1"/>
    </xf>
    <xf numFmtId="0" fontId="0" fillId="0" borderId="81" xfId="0" applyBorder="1" applyAlignment="1" applyProtection="1">
      <alignment vertical="top" wrapText="1"/>
    </xf>
    <xf numFmtId="0" fontId="25" fillId="0" borderId="76" xfId="0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</xf>
    <xf numFmtId="0" fontId="25" fillId="0" borderId="52" xfId="0" applyFont="1" applyFill="1" applyBorder="1" applyAlignment="1" applyProtection="1">
      <alignment vertical="center"/>
    </xf>
    <xf numFmtId="0" fontId="3" fillId="9" borderId="85" xfId="0" applyFont="1" applyFill="1" applyBorder="1" applyAlignment="1" applyProtection="1">
      <alignment vertical="center"/>
      <protection hidden="1"/>
    </xf>
    <xf numFmtId="0" fontId="3" fillId="9" borderId="84" xfId="0" applyFont="1" applyFill="1" applyBorder="1" applyAlignment="1" applyProtection="1">
      <alignment vertical="center" wrapText="1"/>
      <protection hidden="1"/>
    </xf>
    <xf numFmtId="0" fontId="3" fillId="9" borderId="85" xfId="0" applyFont="1" applyFill="1" applyBorder="1" applyAlignment="1" applyProtection="1">
      <alignment vertical="center" wrapText="1"/>
      <protection hidden="1"/>
    </xf>
    <xf numFmtId="0" fontId="0" fillId="9" borderId="13" xfId="0" applyFill="1" applyBorder="1" applyAlignment="1" applyProtection="1">
      <alignment vertical="center" wrapText="1"/>
      <protection hidden="1"/>
    </xf>
    <xf numFmtId="0" fontId="3" fillId="0" borderId="77" xfId="0" applyFont="1" applyFill="1" applyBorder="1" applyProtection="1">
      <protection hidden="1"/>
    </xf>
    <xf numFmtId="165" fontId="6" fillId="11" borderId="112" xfId="0" applyNumberFormat="1" applyFont="1" applyFill="1" applyBorder="1" applyAlignment="1" applyProtection="1">
      <alignment vertical="center"/>
      <protection hidden="1"/>
    </xf>
    <xf numFmtId="4" fontId="3" fillId="2" borderId="113" xfId="0" applyNumberFormat="1" applyFont="1" applyFill="1" applyBorder="1" applyAlignment="1" applyProtection="1">
      <alignment horizontal="right" vertical="center" wrapText="1"/>
      <protection hidden="1"/>
    </xf>
    <xf numFmtId="10" fontId="5" fillId="4" borderId="114" xfId="0" applyNumberFormat="1" applyFont="1" applyFill="1" applyBorder="1" applyAlignment="1" applyProtection="1">
      <alignment vertical="center"/>
      <protection hidden="1"/>
    </xf>
    <xf numFmtId="4" fontId="3" fillId="11" borderId="21" xfId="0" applyNumberFormat="1" applyFont="1" applyFill="1" applyBorder="1" applyAlignment="1" applyProtection="1">
      <alignment vertical="center" wrapText="1"/>
      <protection hidden="1"/>
    </xf>
    <xf numFmtId="9" fontId="11" fillId="14" borderId="13" xfId="0" applyNumberFormat="1" applyFont="1" applyFill="1" applyBorder="1" applyAlignment="1" applyProtection="1">
      <alignment vertical="center"/>
      <protection hidden="1"/>
    </xf>
    <xf numFmtId="0" fontId="3" fillId="9" borderId="64" xfId="0" applyFont="1" applyFill="1" applyBorder="1" applyAlignment="1" applyProtection="1">
      <alignment wrapText="1"/>
      <protection hidden="1"/>
    </xf>
    <xf numFmtId="0" fontId="3" fillId="9" borderId="19" xfId="0" applyFont="1" applyFill="1" applyBorder="1" applyAlignment="1" applyProtection="1">
      <alignment wrapText="1"/>
      <protection hidden="1"/>
    </xf>
    <xf numFmtId="0" fontId="5" fillId="9" borderId="24" xfId="0" applyFont="1" applyFill="1" applyBorder="1" applyAlignment="1" applyProtection="1">
      <alignment wrapText="1"/>
      <protection hidden="1"/>
    </xf>
    <xf numFmtId="4" fontId="5" fillId="2" borderId="53" xfId="0" applyNumberFormat="1" applyFont="1" applyFill="1" applyBorder="1" applyAlignment="1" applyProtection="1">
      <protection hidden="1"/>
    </xf>
    <xf numFmtId="4" fontId="5" fillId="8" borderId="53" xfId="0" applyNumberFormat="1" applyFont="1" applyFill="1" applyBorder="1" applyAlignment="1" applyProtection="1">
      <protection locked="0" hidden="1"/>
    </xf>
    <xf numFmtId="4" fontId="5" fillId="2" borderId="65" xfId="0" applyNumberFormat="1" applyFont="1" applyFill="1" applyBorder="1" applyAlignment="1" applyProtection="1">
      <protection hidden="1"/>
    </xf>
    <xf numFmtId="4" fontId="5" fillId="2" borderId="24" xfId="0" applyNumberFormat="1" applyFont="1" applyFill="1" applyBorder="1" applyAlignment="1" applyProtection="1">
      <protection hidden="1"/>
    </xf>
    <xf numFmtId="4" fontId="5" fillId="8" borderId="24" xfId="0" applyNumberFormat="1" applyFont="1" applyFill="1" applyBorder="1" applyAlignment="1" applyProtection="1">
      <protection locked="0" hidden="1"/>
    </xf>
    <xf numFmtId="4" fontId="5" fillId="2" borderId="10" xfId="0" applyNumberFormat="1" applyFont="1" applyFill="1" applyBorder="1" applyAlignment="1" applyProtection="1">
      <protection hidden="1"/>
    </xf>
    <xf numFmtId="0" fontId="5" fillId="9" borderId="20" xfId="2" applyFont="1" applyFill="1" applyBorder="1" applyAlignment="1" applyProtection="1">
      <alignment horizontal="center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 wrapText="1"/>
      <protection hidden="1"/>
    </xf>
    <xf numFmtId="0" fontId="13" fillId="9" borderId="24" xfId="0" applyFont="1" applyFill="1" applyBorder="1" applyAlignment="1" applyProtection="1">
      <alignment wrapText="1"/>
      <protection hidden="1"/>
    </xf>
    <xf numFmtId="14" fontId="2" fillId="17" borderId="10" xfId="0" applyNumberFormat="1" applyFont="1" applyFill="1" applyBorder="1" applyAlignment="1" applyProtection="1">
      <alignment horizontal="center" wrapText="1"/>
      <protection hidden="1"/>
    </xf>
    <xf numFmtId="10" fontId="18" fillId="22" borderId="84" xfId="0" applyNumberFormat="1" applyFont="1" applyFill="1" applyBorder="1" applyAlignment="1" applyProtection="1">
      <alignment horizontal="center" vertical="center" wrapText="1"/>
      <protection hidden="1"/>
    </xf>
    <xf numFmtId="10" fontId="18" fillId="22" borderId="85" xfId="0" applyNumberFormat="1" applyFont="1" applyFill="1" applyBorder="1" applyAlignment="1" applyProtection="1">
      <alignment horizontal="center" vertical="center" wrapText="1"/>
      <protection hidden="1"/>
    </xf>
    <xf numFmtId="10" fontId="18" fillId="22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64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86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91" xfId="0" applyNumberFormat="1" applyFont="1" applyFill="1" applyBorder="1" applyAlignment="1" applyProtection="1">
      <alignment horizontal="left" vertical="center" wrapText="1"/>
      <protection hidden="1"/>
    </xf>
    <xf numFmtId="3" fontId="6" fillId="2" borderId="85" xfId="0" applyNumberFormat="1" applyFont="1" applyFill="1" applyBorder="1" applyAlignment="1" applyProtection="1">
      <alignment horizontal="left" vertical="center" wrapText="1"/>
      <protection hidden="1"/>
    </xf>
    <xf numFmtId="3" fontId="6" fillId="2" borderId="13" xfId="0" applyNumberFormat="1" applyFont="1" applyFill="1" applyBorder="1" applyAlignment="1" applyProtection="1">
      <alignment horizontal="left" vertical="center" wrapText="1"/>
      <protection hidden="1"/>
    </xf>
    <xf numFmtId="3" fontId="6" fillId="2" borderId="84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2" xfId="0" applyFont="1" applyBorder="1" applyAlignment="1" applyProtection="1">
      <alignment horizontal="center"/>
      <protection hidden="1"/>
    </xf>
    <xf numFmtId="0" fontId="12" fillId="0" borderId="93" xfId="0" applyFont="1" applyBorder="1" applyAlignment="1" applyProtection="1">
      <alignment horizontal="center"/>
      <protection hidden="1"/>
    </xf>
    <xf numFmtId="0" fontId="12" fillId="0" borderId="94" xfId="0" applyFont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49" fontId="19" fillId="21" borderId="84" xfId="0" applyNumberFormat="1" applyFont="1" applyFill="1" applyBorder="1" applyAlignment="1" applyProtection="1">
      <alignment horizontal="left" vertical="center" wrapText="1"/>
      <protection hidden="1"/>
    </xf>
    <xf numFmtId="49" fontId="19" fillId="21" borderId="85" xfId="0" applyNumberFormat="1" applyFont="1" applyFill="1" applyBorder="1" applyAlignment="1" applyProtection="1">
      <alignment horizontal="left" vertical="center" wrapText="1"/>
      <protection hidden="1"/>
    </xf>
    <xf numFmtId="49" fontId="19" fillId="21" borderId="13" xfId="0" applyNumberFormat="1" applyFont="1" applyFill="1" applyBorder="1" applyAlignment="1" applyProtection="1">
      <alignment horizontal="left" vertical="center" wrapText="1"/>
      <protection hidden="1"/>
    </xf>
    <xf numFmtId="165" fontId="4" fillId="2" borderId="20" xfId="0" applyNumberFormat="1" applyFont="1" applyFill="1" applyBorder="1" applyAlignment="1" applyProtection="1">
      <alignment horizontal="right" vertical="center"/>
      <protection hidden="1"/>
    </xf>
    <xf numFmtId="165" fontId="4" fillId="2" borderId="12" xfId="0" applyNumberFormat="1" applyFont="1" applyFill="1" applyBorder="1" applyAlignment="1" applyProtection="1">
      <alignment horizontal="right" vertical="center"/>
      <protection hidden="1"/>
    </xf>
    <xf numFmtId="3" fontId="14" fillId="2" borderId="79" xfId="0" applyNumberFormat="1" applyFont="1" applyFill="1" applyBorder="1" applyAlignment="1" applyProtection="1">
      <alignment horizontal="left" vertical="center" wrapText="1"/>
      <protection hidden="1"/>
    </xf>
    <xf numFmtId="3" fontId="14" fillId="2" borderId="16" xfId="0" applyNumberFormat="1" applyFont="1" applyFill="1" applyBorder="1" applyAlignment="1" applyProtection="1">
      <alignment horizontal="left" vertical="center" wrapText="1"/>
      <protection hidden="1"/>
    </xf>
    <xf numFmtId="3" fontId="14" fillId="2" borderId="22" xfId="0" applyNumberFormat="1" applyFont="1" applyFill="1" applyBorder="1" applyAlignment="1" applyProtection="1">
      <alignment horizontal="left" vertical="center" wrapText="1"/>
      <protection hidden="1"/>
    </xf>
    <xf numFmtId="3" fontId="14" fillId="2" borderId="84" xfId="0" applyNumberFormat="1" applyFont="1" applyFill="1" applyBorder="1" applyAlignment="1" applyProtection="1">
      <alignment horizontal="left" vertical="center" wrapText="1"/>
      <protection hidden="1"/>
    </xf>
    <xf numFmtId="3" fontId="14" fillId="2" borderId="85" xfId="0" applyNumberFormat="1" applyFont="1" applyFill="1" applyBorder="1" applyAlignment="1" applyProtection="1">
      <alignment horizontal="left" vertical="center" wrapText="1"/>
      <protection hidden="1"/>
    </xf>
    <xf numFmtId="3" fontId="14" fillId="2" borderId="13" xfId="0" applyNumberFormat="1" applyFont="1" applyFill="1" applyBorder="1" applyAlignment="1" applyProtection="1">
      <alignment horizontal="left" vertical="center" wrapText="1"/>
      <protection hidden="1"/>
    </xf>
    <xf numFmtId="165" fontId="14" fillId="6" borderId="84" xfId="0" applyNumberFormat="1" applyFont="1" applyFill="1" applyBorder="1" applyAlignment="1" applyProtection="1">
      <alignment horizontal="right"/>
      <protection hidden="1"/>
    </xf>
    <xf numFmtId="165" fontId="14" fillId="6" borderId="13" xfId="0" applyNumberFormat="1" applyFont="1" applyFill="1" applyBorder="1" applyAlignment="1" applyProtection="1">
      <alignment horizontal="right"/>
      <protection hidden="1"/>
    </xf>
    <xf numFmtId="3" fontId="6" fillId="2" borderId="89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34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right"/>
      <protection hidden="1"/>
    </xf>
    <xf numFmtId="0" fontId="3" fillId="0" borderId="87" xfId="0" applyFont="1" applyFill="1" applyBorder="1" applyAlignment="1" applyProtection="1">
      <alignment horizontal="right"/>
      <protection hidden="1"/>
    </xf>
    <xf numFmtId="0" fontId="3" fillId="0" borderId="88" xfId="0" applyFont="1" applyFill="1" applyBorder="1" applyAlignment="1" applyProtection="1">
      <alignment horizontal="right"/>
      <protection hidden="1"/>
    </xf>
    <xf numFmtId="43" fontId="6" fillId="2" borderId="20" xfId="1" applyFont="1" applyFill="1" applyBorder="1" applyAlignment="1" applyProtection="1">
      <alignment horizontal="center" vertical="center" wrapText="1"/>
      <protection hidden="1"/>
    </xf>
    <xf numFmtId="43" fontId="6" fillId="2" borderId="12" xfId="1" applyFont="1" applyFill="1" applyBorder="1" applyAlignment="1" applyProtection="1">
      <alignment horizontal="center" vertical="center" wrapText="1"/>
      <protection hidden="1"/>
    </xf>
    <xf numFmtId="3" fontId="4" fillId="2" borderId="9" xfId="0" applyNumberFormat="1" applyFont="1" applyFill="1" applyBorder="1" applyAlignment="1" applyProtection="1">
      <alignment horizontal="left" vertical="center" wrapText="1"/>
      <protection hidden="1"/>
    </xf>
    <xf numFmtId="3" fontId="4" fillId="2" borderId="24" xfId="0" applyNumberFormat="1" applyFont="1" applyFill="1" applyBorder="1" applyAlignment="1" applyProtection="1">
      <alignment horizontal="left" vertical="center" wrapText="1"/>
      <protection hidden="1"/>
    </xf>
    <xf numFmtId="165" fontId="4" fillId="2" borderId="24" xfId="0" applyNumberFormat="1" applyFont="1" applyFill="1" applyBorder="1" applyAlignment="1" applyProtection="1">
      <alignment horizontal="right" vertical="center"/>
      <protection hidden="1"/>
    </xf>
    <xf numFmtId="165" fontId="4" fillId="2" borderId="10" xfId="0" applyNumberFormat="1" applyFont="1" applyFill="1" applyBorder="1" applyAlignment="1" applyProtection="1">
      <alignment horizontal="right" vertical="center"/>
      <protection hidden="1"/>
    </xf>
    <xf numFmtId="0" fontId="5" fillId="16" borderId="76" xfId="0" applyNumberFormat="1" applyFont="1" applyFill="1" applyBorder="1" applyAlignment="1" applyProtection="1">
      <alignment horizontal="center"/>
      <protection locked="0" hidden="1"/>
    </xf>
    <xf numFmtId="0" fontId="5" fillId="16" borderId="52" xfId="0" applyNumberFormat="1" applyFont="1" applyFill="1" applyBorder="1" applyAlignment="1" applyProtection="1">
      <alignment horizontal="center"/>
      <protection locked="0" hidden="1"/>
    </xf>
    <xf numFmtId="10" fontId="10" fillId="2" borderId="64" xfId="0" applyNumberFormat="1" applyFont="1" applyFill="1" applyBorder="1" applyAlignment="1" applyProtection="1">
      <alignment horizontal="center" vertical="center" textRotation="255" wrapText="1" readingOrder="2"/>
      <protection hidden="1"/>
    </xf>
    <xf numFmtId="10" fontId="10" fillId="2" borderId="74" xfId="0" applyNumberFormat="1" applyFont="1" applyFill="1" applyBorder="1" applyAlignment="1" applyProtection="1">
      <alignment horizontal="center" vertical="center" textRotation="255" wrapText="1" readingOrder="2"/>
      <protection hidden="1"/>
    </xf>
    <xf numFmtId="10" fontId="10" fillId="2" borderId="14" xfId="0" applyNumberFormat="1" applyFont="1" applyFill="1" applyBorder="1" applyAlignment="1" applyProtection="1">
      <alignment horizontal="center" vertical="center" textRotation="255" wrapText="1" readingOrder="2"/>
      <protection hidden="1"/>
    </xf>
    <xf numFmtId="10" fontId="10" fillId="2" borderId="61" xfId="0" applyNumberFormat="1" applyFont="1" applyFill="1" applyBorder="1" applyAlignment="1" applyProtection="1">
      <alignment horizontal="center" vertical="center" textRotation="255" wrapText="1" readingOrder="2"/>
      <protection hidden="1"/>
    </xf>
    <xf numFmtId="3" fontId="4" fillId="2" borderId="14" xfId="0" applyNumberFormat="1" applyFont="1" applyFill="1" applyBorder="1" applyAlignment="1" applyProtection="1">
      <alignment horizontal="left" vertical="center" wrapText="1"/>
      <protection hidden="1"/>
    </xf>
    <xf numFmtId="3" fontId="4" fillId="2" borderId="0" xfId="0" applyNumberFormat="1" applyFont="1" applyFill="1" applyBorder="1" applyAlignment="1" applyProtection="1">
      <alignment horizontal="left" vertical="center" wrapText="1"/>
      <protection hidden="1"/>
    </xf>
    <xf numFmtId="3" fontId="4" fillId="2" borderId="15" xfId="0" applyNumberFormat="1" applyFont="1" applyFill="1" applyBorder="1" applyAlignment="1" applyProtection="1">
      <alignment horizontal="left" vertical="center" wrapText="1"/>
      <protection hidden="1"/>
    </xf>
    <xf numFmtId="165" fontId="4" fillId="2" borderId="14" xfId="0" applyNumberFormat="1" applyFont="1" applyFill="1" applyBorder="1" applyAlignment="1" applyProtection="1">
      <alignment horizontal="right" vertical="center"/>
      <protection hidden="1"/>
    </xf>
    <xf numFmtId="165" fontId="4" fillId="2" borderId="15" xfId="0" applyNumberFormat="1" applyFont="1" applyFill="1" applyBorder="1" applyAlignment="1" applyProtection="1">
      <alignment horizontal="right" vertical="center"/>
      <protection hidden="1"/>
    </xf>
    <xf numFmtId="0" fontId="12" fillId="16" borderId="76" xfId="0" applyNumberFormat="1" applyFont="1" applyFill="1" applyBorder="1" applyAlignment="1" applyProtection="1">
      <alignment horizontal="left"/>
      <protection locked="0" hidden="1"/>
    </xf>
    <xf numFmtId="0" fontId="12" fillId="16" borderId="52" xfId="0" applyNumberFormat="1" applyFont="1" applyFill="1" applyBorder="1" applyAlignment="1" applyProtection="1">
      <alignment horizontal="left"/>
      <protection locked="0" hidden="1"/>
    </xf>
    <xf numFmtId="43" fontId="4" fillId="2" borderId="24" xfId="1" applyFont="1" applyFill="1" applyBorder="1" applyAlignment="1" applyProtection="1">
      <alignment horizontal="center" vertical="center" wrapText="1"/>
      <protection hidden="1"/>
    </xf>
    <xf numFmtId="43" fontId="4" fillId="2" borderId="10" xfId="1" applyFont="1" applyFill="1" applyBorder="1" applyAlignment="1" applyProtection="1">
      <alignment horizontal="center" vertical="center" wrapText="1"/>
      <protection hidden="1"/>
    </xf>
    <xf numFmtId="165" fontId="4" fillId="2" borderId="79" xfId="0" applyNumberFormat="1" applyFont="1" applyFill="1" applyBorder="1" applyAlignment="1" applyProtection="1">
      <alignment horizontal="right" vertical="center"/>
      <protection hidden="1"/>
    </xf>
    <xf numFmtId="165" fontId="4" fillId="2" borderId="22" xfId="0" applyNumberFormat="1" applyFont="1" applyFill="1" applyBorder="1" applyAlignment="1" applyProtection="1">
      <alignment horizontal="right" vertical="center"/>
      <protection hidden="1"/>
    </xf>
    <xf numFmtId="10" fontId="14" fillId="6" borderId="84" xfId="4" applyNumberFormat="1" applyFont="1" applyFill="1" applyBorder="1" applyAlignment="1" applyProtection="1">
      <alignment horizontal="center" vertical="center"/>
      <protection hidden="1"/>
    </xf>
    <xf numFmtId="10" fontId="14" fillId="6" borderId="13" xfId="4" applyNumberFormat="1" applyFont="1" applyFill="1" applyBorder="1" applyAlignment="1" applyProtection="1">
      <alignment horizontal="center" vertical="center"/>
      <protection hidden="1"/>
    </xf>
    <xf numFmtId="0" fontId="5" fillId="16" borderId="89" xfId="0" applyNumberFormat="1" applyFont="1" applyFill="1" applyBorder="1" applyAlignment="1" applyProtection="1">
      <alignment horizontal="center"/>
      <protection locked="0" hidden="1"/>
    </xf>
    <xf numFmtId="0" fontId="5" fillId="16" borderId="51" xfId="0" applyNumberFormat="1" applyFont="1" applyFill="1" applyBorder="1" applyAlignment="1" applyProtection="1">
      <alignment horizontal="center"/>
      <protection locked="0" hidden="1"/>
    </xf>
    <xf numFmtId="3" fontId="4" fillId="2" borderId="11" xfId="0" applyNumberFormat="1" applyFont="1" applyFill="1" applyBorder="1" applyAlignment="1" applyProtection="1">
      <alignment horizontal="left" vertical="center" wrapText="1"/>
      <protection hidden="1"/>
    </xf>
    <xf numFmtId="3" fontId="4" fillId="2" borderId="20" xfId="0" applyNumberFormat="1" applyFont="1" applyFill="1" applyBorder="1" applyAlignment="1" applyProtection="1">
      <alignment horizontal="left" vertical="center" wrapText="1"/>
      <protection hidden="1"/>
    </xf>
    <xf numFmtId="3" fontId="6" fillId="2" borderId="24" xfId="0" applyNumberFormat="1" applyFont="1" applyFill="1" applyBorder="1" applyAlignment="1" applyProtection="1">
      <alignment horizontal="center" vertical="center" wrapText="1"/>
      <protection hidden="1"/>
    </xf>
    <xf numFmtId="49" fontId="19" fillId="21" borderId="19" xfId="0" applyNumberFormat="1" applyFont="1" applyFill="1" applyBorder="1" applyAlignment="1" applyProtection="1">
      <alignment horizontal="left" vertical="center" wrapText="1"/>
      <protection hidden="1"/>
    </xf>
    <xf numFmtId="49" fontId="19" fillId="21" borderId="77" xfId="0" applyNumberFormat="1" applyFont="1" applyFill="1" applyBorder="1" applyAlignment="1" applyProtection="1">
      <alignment horizontal="left" vertical="center" wrapText="1"/>
      <protection hidden="1"/>
    </xf>
    <xf numFmtId="3" fontId="6" fillId="2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90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63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31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7" xfId="0" applyNumberFormat="1" applyFont="1" applyFill="1" applyBorder="1" applyAlignment="1" applyProtection="1">
      <alignment horizontal="left" vertical="center" wrapText="1"/>
      <protection hidden="1"/>
    </xf>
    <xf numFmtId="3" fontId="4" fillId="2" borderId="26" xfId="0" applyNumberFormat="1" applyFont="1" applyFill="1" applyBorder="1" applyAlignment="1" applyProtection="1">
      <alignment horizontal="left" vertical="center" wrapText="1"/>
      <protection hidden="1"/>
    </xf>
    <xf numFmtId="165" fontId="4" fillId="2" borderId="26" xfId="0" applyNumberFormat="1" applyFont="1" applyFill="1" applyBorder="1" applyAlignment="1" applyProtection="1">
      <alignment horizontal="right" vertical="center"/>
      <protection hidden="1"/>
    </xf>
    <xf numFmtId="165" fontId="4" fillId="2" borderId="8" xfId="0" applyNumberFormat="1" applyFont="1" applyFill="1" applyBorder="1" applyAlignment="1" applyProtection="1">
      <alignment horizontal="right" vertical="center"/>
      <protection hidden="1"/>
    </xf>
    <xf numFmtId="4" fontId="14" fillId="2" borderId="84" xfId="0" applyNumberFormat="1" applyFont="1" applyFill="1" applyBorder="1" applyAlignment="1" applyProtection="1">
      <alignment horizontal="right" vertical="center"/>
      <protection hidden="1"/>
    </xf>
    <xf numFmtId="4" fontId="14" fillId="2" borderId="13" xfId="0" applyNumberFormat="1" applyFont="1" applyFill="1" applyBorder="1" applyAlignment="1" applyProtection="1">
      <alignment horizontal="right" vertical="center"/>
      <protection hidden="1"/>
    </xf>
    <xf numFmtId="165" fontId="14" fillId="6" borderId="83" xfId="0" applyNumberFormat="1" applyFont="1" applyFill="1" applyBorder="1" applyAlignment="1" applyProtection="1">
      <alignment horizontal="right" vertical="center"/>
      <protection hidden="1"/>
    </xf>
    <xf numFmtId="165" fontId="14" fillId="6" borderId="13" xfId="0" applyNumberFormat="1" applyFont="1" applyFill="1" applyBorder="1" applyAlignment="1" applyProtection="1">
      <alignment horizontal="right" vertical="center"/>
      <protection hidden="1"/>
    </xf>
    <xf numFmtId="165" fontId="14" fillId="2" borderId="79" xfId="0" applyNumberFormat="1" applyFont="1" applyFill="1" applyBorder="1" applyAlignment="1" applyProtection="1">
      <alignment horizontal="right" vertical="center"/>
      <protection hidden="1"/>
    </xf>
    <xf numFmtId="165" fontId="14" fillId="2" borderId="22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3" fillId="7" borderId="0" xfId="0" applyFont="1" applyFill="1" applyBorder="1" applyAlignment="1" applyProtection="1">
      <alignment horizontal="center" vertical="center" wrapText="1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2" fillId="16" borderId="29" xfId="0" applyFont="1" applyFill="1" applyBorder="1" applyAlignment="1" applyProtection="1">
      <alignment horizontal="left"/>
      <protection locked="0" hidden="1"/>
    </xf>
    <xf numFmtId="0" fontId="2" fillId="16" borderId="1" xfId="0" applyFont="1" applyFill="1" applyBorder="1" applyAlignment="1" applyProtection="1">
      <alignment horizontal="left"/>
      <protection locked="0" hidden="1"/>
    </xf>
    <xf numFmtId="0" fontId="2" fillId="16" borderId="30" xfId="0" applyFont="1" applyFill="1" applyBorder="1" applyAlignment="1" applyProtection="1">
      <alignment horizontal="left"/>
      <protection locked="0" hidden="1"/>
    </xf>
    <xf numFmtId="0" fontId="2" fillId="17" borderId="14" xfId="0" applyFont="1" applyFill="1" applyBorder="1" applyAlignment="1" applyProtection="1">
      <alignment horizontal="left"/>
      <protection hidden="1"/>
    </xf>
    <xf numFmtId="0" fontId="2" fillId="17" borderId="0" xfId="0" applyFont="1" applyFill="1" applyBorder="1" applyAlignment="1" applyProtection="1">
      <alignment horizontal="left"/>
      <protection hidden="1"/>
    </xf>
    <xf numFmtId="0" fontId="2" fillId="17" borderId="15" xfId="0" applyFont="1" applyFill="1" applyBorder="1" applyAlignment="1" applyProtection="1">
      <alignment horizontal="left"/>
      <protection hidden="1"/>
    </xf>
    <xf numFmtId="165" fontId="4" fillId="7" borderId="0" xfId="0" applyNumberFormat="1" applyFont="1" applyFill="1" applyBorder="1" applyAlignment="1" applyProtection="1">
      <alignment horizontal="center" vertical="center" wrapText="1"/>
      <protection hidden="1"/>
    </xf>
    <xf numFmtId="10" fontId="14" fillId="6" borderId="84" xfId="4" applyNumberFormat="1" applyFont="1" applyFill="1" applyBorder="1" applyAlignment="1" applyProtection="1">
      <alignment horizontal="center"/>
      <protection hidden="1"/>
    </xf>
    <xf numFmtId="10" fontId="14" fillId="6" borderId="13" xfId="4" applyNumberFormat="1" applyFont="1" applyFill="1" applyBorder="1" applyAlignment="1" applyProtection="1">
      <alignment horizontal="center"/>
      <protection hidden="1"/>
    </xf>
    <xf numFmtId="0" fontId="2" fillId="17" borderId="79" xfId="0" applyFont="1" applyFill="1" applyBorder="1" applyAlignment="1" applyProtection="1">
      <alignment horizontal="left"/>
      <protection hidden="1"/>
    </xf>
    <xf numFmtId="0" fontId="2" fillId="17" borderId="16" xfId="0" applyFont="1" applyFill="1" applyBorder="1" applyAlignment="1" applyProtection="1">
      <alignment horizontal="left"/>
      <protection hidden="1"/>
    </xf>
    <xf numFmtId="0" fontId="2" fillId="17" borderId="22" xfId="0" applyFont="1" applyFill="1" applyBorder="1" applyAlignment="1" applyProtection="1">
      <alignment horizontal="left"/>
      <protection hidden="1"/>
    </xf>
    <xf numFmtId="0" fontId="2" fillId="16" borderId="11" xfId="0" applyFont="1" applyFill="1" applyBorder="1" applyAlignment="1" applyProtection="1">
      <alignment horizontal="left" vertical="top" wrapText="1"/>
      <protection locked="0" hidden="1"/>
    </xf>
    <xf numFmtId="0" fontId="2" fillId="16" borderId="20" xfId="0" applyFont="1" applyFill="1" applyBorder="1" applyAlignment="1" applyProtection="1">
      <alignment horizontal="left" vertical="top" wrapText="1"/>
      <protection locked="0" hidden="1"/>
    </xf>
    <xf numFmtId="0" fontId="2" fillId="16" borderId="12" xfId="0" applyFont="1" applyFill="1" applyBorder="1" applyAlignment="1" applyProtection="1">
      <alignment horizontal="left" vertical="top" wrapText="1"/>
      <protection locked="0" hidden="1"/>
    </xf>
    <xf numFmtId="0" fontId="4" fillId="2" borderId="80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8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8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9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52" xfId="0" applyNumberFormat="1" applyFont="1" applyFill="1" applyBorder="1" applyAlignment="1" applyProtection="1">
      <alignment horizontal="right" vertical="center" wrapText="1"/>
      <protection hidden="1"/>
    </xf>
    <xf numFmtId="0" fontId="2" fillId="16" borderId="9" xfId="0" applyFont="1" applyFill="1" applyBorder="1" applyAlignment="1" applyProtection="1">
      <alignment horizontal="left"/>
      <protection locked="0" hidden="1"/>
    </xf>
    <xf numFmtId="0" fontId="2" fillId="16" borderId="24" xfId="0" applyFont="1" applyFill="1" applyBorder="1" applyAlignment="1" applyProtection="1">
      <alignment horizontal="left"/>
      <protection locked="0" hidden="1"/>
    </xf>
    <xf numFmtId="0" fontId="4" fillId="2" borderId="24" xfId="0" applyNumberFormat="1" applyFont="1" applyFill="1" applyBorder="1" applyAlignment="1" applyProtection="1">
      <alignment horizontal="left" vertical="center" wrapText="1"/>
      <protection hidden="1"/>
    </xf>
    <xf numFmtId="0" fontId="4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20" borderId="79" xfId="0" applyFont="1" applyFill="1" applyBorder="1" applyAlignment="1" applyProtection="1">
      <alignment horizontal="center" vertical="center" wrapText="1"/>
      <protection hidden="1"/>
    </xf>
    <xf numFmtId="0" fontId="3" fillId="20" borderId="16" xfId="0" applyFont="1" applyFill="1" applyBorder="1" applyAlignment="1" applyProtection="1">
      <alignment horizontal="center" vertical="center" wrapText="1"/>
      <protection hidden="1"/>
    </xf>
    <xf numFmtId="0" fontId="3" fillId="20" borderId="22" xfId="0" applyFont="1" applyFill="1" applyBorder="1" applyAlignment="1" applyProtection="1">
      <alignment horizontal="center" vertical="center" wrapText="1"/>
      <protection hidden="1"/>
    </xf>
    <xf numFmtId="0" fontId="12" fillId="16" borderId="89" xfId="0" applyNumberFormat="1" applyFont="1" applyFill="1" applyBorder="1" applyAlignment="1" applyProtection="1">
      <alignment horizontal="left"/>
      <protection locked="0" hidden="1"/>
    </xf>
    <xf numFmtId="0" fontId="12" fillId="16" borderId="51" xfId="0" applyNumberFormat="1" applyFont="1" applyFill="1" applyBorder="1" applyAlignment="1" applyProtection="1">
      <alignment horizontal="left"/>
      <protection locked="0" hidden="1"/>
    </xf>
    <xf numFmtId="0" fontId="2" fillId="16" borderId="27" xfId="0" applyFont="1" applyFill="1" applyBorder="1" applyAlignment="1" applyProtection="1">
      <alignment horizontal="left"/>
      <protection locked="0" hidden="1"/>
    </xf>
    <xf numFmtId="0" fontId="2" fillId="16" borderId="34" xfId="0" applyFont="1" applyFill="1" applyBorder="1" applyAlignment="1" applyProtection="1">
      <alignment horizontal="left"/>
      <protection locked="0" hidden="1"/>
    </xf>
    <xf numFmtId="0" fontId="2" fillId="16" borderId="51" xfId="0" applyFont="1" applyFill="1" applyBorder="1" applyAlignment="1" applyProtection="1">
      <alignment horizontal="left"/>
      <protection locked="0" hidden="1"/>
    </xf>
    <xf numFmtId="0" fontId="4" fillId="2" borderId="26" xfId="0" applyNumberFormat="1" applyFont="1" applyFill="1" applyBorder="1" applyAlignment="1" applyProtection="1">
      <alignment horizontal="left" vertical="center" wrapText="1"/>
      <protection hidden="1"/>
    </xf>
    <xf numFmtId="0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77" xfId="0" applyFont="1" applyFill="1" applyBorder="1" applyAlignment="1" applyProtection="1">
      <alignment horizontal="center" vertical="center" wrapText="1"/>
      <protection hidden="1"/>
    </xf>
    <xf numFmtId="0" fontId="4" fillId="2" borderId="78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79" xfId="2" applyFont="1" applyFill="1" applyBorder="1" applyAlignment="1" applyProtection="1">
      <alignment horizontal="center" vertical="center" wrapText="1"/>
      <protection hidden="1"/>
    </xf>
    <xf numFmtId="0" fontId="4" fillId="2" borderId="16" xfId="2" applyFont="1" applyFill="1" applyBorder="1" applyAlignment="1" applyProtection="1">
      <alignment horizontal="center" vertical="center" wrapText="1"/>
      <protection hidden="1"/>
    </xf>
    <xf numFmtId="0" fontId="4" fillId="2" borderId="22" xfId="2" applyFont="1" applyFill="1" applyBorder="1" applyAlignment="1" applyProtection="1">
      <alignment horizontal="center" vertical="center" wrapText="1"/>
      <protection hidden="1"/>
    </xf>
    <xf numFmtId="0" fontId="4" fillId="2" borderId="76" xfId="0" applyNumberFormat="1" applyFont="1" applyFill="1" applyBorder="1" applyAlignment="1" applyProtection="1">
      <alignment horizontal="right" vertical="center" wrapText="1"/>
      <protection hidden="1"/>
    </xf>
    <xf numFmtId="167" fontId="2" fillId="23" borderId="76" xfId="0" applyNumberFormat="1" applyFont="1" applyFill="1" applyBorder="1" applyAlignment="1" applyProtection="1">
      <alignment horizontal="center"/>
      <protection hidden="1"/>
    </xf>
    <xf numFmtId="167" fontId="2" fillId="23" borderId="1" xfId="0" applyNumberFormat="1" applyFont="1" applyFill="1" applyBorder="1" applyAlignment="1" applyProtection="1">
      <alignment horizontal="center"/>
      <protection hidden="1"/>
    </xf>
    <xf numFmtId="167" fontId="2" fillId="23" borderId="52" xfId="0" applyNumberFormat="1" applyFont="1" applyFill="1" applyBorder="1" applyAlignment="1" applyProtection="1">
      <alignment horizontal="center"/>
      <protection hidden="1"/>
    </xf>
    <xf numFmtId="0" fontId="2" fillId="17" borderId="19" xfId="0" applyFont="1" applyFill="1" applyBorder="1" applyAlignment="1" applyProtection="1">
      <alignment horizontal="left"/>
      <protection hidden="1"/>
    </xf>
    <xf numFmtId="0" fontId="2" fillId="17" borderId="77" xfId="0" applyFont="1" applyFill="1" applyBorder="1" applyAlignment="1" applyProtection="1">
      <alignment horizontal="left"/>
      <protection hidden="1"/>
    </xf>
    <xf numFmtId="0" fontId="2" fillId="17" borderId="78" xfId="0" applyFont="1" applyFill="1" applyBorder="1" applyAlignment="1" applyProtection="1">
      <alignment horizontal="left"/>
      <protection hidden="1"/>
    </xf>
    <xf numFmtId="0" fontId="5" fillId="16" borderId="24" xfId="0" applyNumberFormat="1" applyFont="1" applyFill="1" applyBorder="1" applyAlignment="1" applyProtection="1">
      <alignment horizontal="center"/>
      <protection locked="0" hidden="1"/>
    </xf>
    <xf numFmtId="3" fontId="6" fillId="17" borderId="27" xfId="0" applyNumberFormat="1" applyFont="1" applyFill="1" applyBorder="1" applyAlignment="1" applyProtection="1">
      <alignment horizontal="center" vertical="center" wrapText="1"/>
      <protection hidden="1"/>
    </xf>
    <xf numFmtId="3" fontId="6" fillId="17" borderId="34" xfId="0" applyNumberFormat="1" applyFont="1" applyFill="1" applyBorder="1" applyAlignment="1" applyProtection="1">
      <alignment horizontal="center" vertical="center" wrapText="1"/>
      <protection hidden="1"/>
    </xf>
    <xf numFmtId="3" fontId="6" fillId="1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24" xfId="0" applyNumberFormat="1" applyFont="1" applyFill="1" applyBorder="1" applyAlignment="1" applyProtection="1">
      <alignment horizontal="left"/>
      <protection locked="0" hidden="1"/>
    </xf>
    <xf numFmtId="3" fontId="6" fillId="17" borderId="64" xfId="0" applyNumberFormat="1" applyFont="1" applyFill="1" applyBorder="1" applyAlignment="1" applyProtection="1">
      <alignment horizontal="center" vertical="center" wrapText="1"/>
      <protection hidden="1"/>
    </xf>
    <xf numFmtId="3" fontId="6" fillId="17" borderId="86" xfId="0" applyNumberFormat="1" applyFont="1" applyFill="1" applyBorder="1" applyAlignment="1" applyProtection="1">
      <alignment horizontal="center" vertical="center" wrapText="1"/>
      <protection hidden="1"/>
    </xf>
    <xf numFmtId="3" fontId="6" fillId="17" borderId="20" xfId="0" applyNumberFormat="1" applyFont="1" applyFill="1" applyBorder="1" applyAlignment="1" applyProtection="1">
      <alignment horizontal="center" vertical="center" wrapText="1"/>
      <protection hidden="1"/>
    </xf>
    <xf numFmtId="3" fontId="6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17" borderId="107" xfId="0" applyNumberFormat="1" applyFont="1" applyFill="1" applyBorder="1" applyAlignment="1" applyProtection="1">
      <alignment horizontal="center"/>
      <protection hidden="1"/>
    </xf>
    <xf numFmtId="0" fontId="12" fillId="17" borderId="69" xfId="0" applyNumberFormat="1" applyFont="1" applyFill="1" applyBorder="1" applyAlignment="1" applyProtection="1">
      <alignment horizontal="center"/>
      <protection hidden="1"/>
    </xf>
    <xf numFmtId="3" fontId="6" fillId="17" borderId="23" xfId="0" applyNumberFormat="1" applyFont="1" applyFill="1" applyBorder="1" applyAlignment="1" applyProtection="1">
      <alignment horizontal="center" vertical="center" wrapText="1"/>
      <protection hidden="1"/>
    </xf>
    <xf numFmtId="3" fontId="6" fillId="17" borderId="88" xfId="0" applyNumberFormat="1" applyFont="1" applyFill="1" applyBorder="1" applyAlignment="1" applyProtection="1">
      <alignment horizontal="center" vertical="center" wrapText="1"/>
      <protection hidden="1"/>
    </xf>
    <xf numFmtId="0" fontId="26" fillId="9" borderId="76" xfId="0" applyFont="1" applyFill="1" applyBorder="1" applyAlignment="1" applyProtection="1">
      <alignment horizontal="center"/>
      <protection hidden="1"/>
    </xf>
    <xf numFmtId="0" fontId="26" fillId="9" borderId="52" xfId="0" applyFont="1" applyFill="1" applyBorder="1" applyAlignment="1" applyProtection="1">
      <alignment horizontal="center"/>
      <protection hidden="1"/>
    </xf>
    <xf numFmtId="10" fontId="18" fillId="17" borderId="84" xfId="0" applyNumberFormat="1" applyFont="1" applyFill="1" applyBorder="1" applyAlignment="1" applyProtection="1">
      <alignment horizontal="center" vertical="center" wrapText="1"/>
      <protection hidden="1"/>
    </xf>
    <xf numFmtId="10" fontId="18" fillId="17" borderId="85" xfId="0" applyNumberFormat="1" applyFont="1" applyFill="1" applyBorder="1" applyAlignment="1" applyProtection="1">
      <alignment horizontal="center" vertical="center" wrapText="1"/>
      <protection hidden="1"/>
    </xf>
    <xf numFmtId="0" fontId="5" fillId="16" borderId="53" xfId="0" applyNumberFormat="1" applyFont="1" applyFill="1" applyBorder="1" applyAlignment="1" applyProtection="1">
      <alignment horizontal="center"/>
      <protection locked="0" hidden="1"/>
    </xf>
    <xf numFmtId="0" fontId="12" fillId="16" borderId="53" xfId="0" applyNumberFormat="1" applyFont="1" applyFill="1" applyBorder="1" applyAlignment="1" applyProtection="1">
      <alignment horizontal="left"/>
      <protection locked="0" hidden="1"/>
    </xf>
    <xf numFmtId="0" fontId="3" fillId="9" borderId="84" xfId="0" applyFont="1" applyFill="1" applyBorder="1" applyAlignment="1" applyProtection="1">
      <alignment horizontal="center" vertical="center" wrapText="1"/>
      <protection hidden="1"/>
    </xf>
    <xf numFmtId="0" fontId="3" fillId="9" borderId="85" xfId="0" applyFont="1" applyFill="1" applyBorder="1" applyAlignment="1" applyProtection="1">
      <alignment horizontal="center" vertical="center" wrapText="1"/>
      <protection hidden="1"/>
    </xf>
    <xf numFmtId="0" fontId="3" fillId="9" borderId="106" xfId="0" applyFont="1" applyFill="1" applyBorder="1" applyAlignment="1" applyProtection="1">
      <alignment horizontal="center" vertical="center" wrapText="1"/>
      <protection hidden="1"/>
    </xf>
    <xf numFmtId="0" fontId="3" fillId="9" borderId="73" xfId="0" applyFont="1" applyFill="1" applyBorder="1" applyAlignment="1" applyProtection="1">
      <alignment horizontal="center" vertical="center" wrapText="1"/>
      <protection hidden="1"/>
    </xf>
    <xf numFmtId="0" fontId="3" fillId="9" borderId="95" xfId="0" applyFont="1" applyFill="1" applyBorder="1" applyAlignment="1" applyProtection="1">
      <alignment horizontal="center" vertical="center" wrapText="1"/>
      <protection hidden="1"/>
    </xf>
    <xf numFmtId="0" fontId="3" fillId="9" borderId="67" xfId="0" applyFont="1" applyFill="1" applyBorder="1" applyAlignment="1" applyProtection="1">
      <alignment horizontal="center" vertical="center" wrapText="1"/>
      <protection hidden="1"/>
    </xf>
    <xf numFmtId="0" fontId="3" fillId="9" borderId="6" xfId="0" applyFont="1" applyFill="1" applyBorder="1" applyAlignment="1" applyProtection="1">
      <alignment horizontal="center" vertical="top" wrapText="1"/>
      <protection hidden="1"/>
    </xf>
    <xf numFmtId="0" fontId="3" fillId="9" borderId="96" xfId="0" applyFont="1" applyFill="1" applyBorder="1" applyAlignment="1" applyProtection="1">
      <alignment horizontal="center" vertical="top" wrapText="1"/>
      <protection hidden="1"/>
    </xf>
    <xf numFmtId="0" fontId="3" fillId="9" borderId="75" xfId="0" applyFont="1" applyFill="1" applyBorder="1" applyAlignment="1" applyProtection="1">
      <alignment horizontal="center" vertical="top" wrapText="1"/>
      <protection hidden="1"/>
    </xf>
    <xf numFmtId="0" fontId="3" fillId="9" borderId="7" xfId="0" applyFont="1" applyFill="1" applyBorder="1" applyAlignment="1" applyProtection="1">
      <alignment horizontal="center" vertical="center" wrapText="1"/>
      <protection hidden="1"/>
    </xf>
    <xf numFmtId="0" fontId="3" fillId="9" borderId="26" xfId="0" applyFont="1" applyFill="1" applyBorder="1" applyAlignment="1" applyProtection="1">
      <alignment horizontal="center" vertical="center" wrapText="1"/>
      <protection hidden="1"/>
    </xf>
    <xf numFmtId="0" fontId="3" fillId="9" borderId="8" xfId="0" applyFont="1" applyFill="1" applyBorder="1" applyAlignment="1" applyProtection="1">
      <alignment horizontal="center" vertical="center" wrapText="1"/>
      <protection hidden="1"/>
    </xf>
    <xf numFmtId="0" fontId="3" fillId="9" borderId="64" xfId="0" applyFont="1" applyFill="1" applyBorder="1" applyAlignment="1" applyProtection="1">
      <alignment horizontal="center" vertical="center" wrapText="1"/>
      <protection hidden="1"/>
    </xf>
    <xf numFmtId="0" fontId="3" fillId="9" borderId="61" xfId="0" applyFont="1" applyFill="1" applyBorder="1" applyAlignment="1" applyProtection="1">
      <alignment horizontal="center" vertical="center" wrapText="1"/>
      <protection hidden="1"/>
    </xf>
    <xf numFmtId="0" fontId="3" fillId="9" borderId="19" xfId="0" applyFont="1" applyFill="1" applyBorder="1" applyAlignment="1" applyProtection="1">
      <alignment horizontal="center" vertical="center"/>
      <protection hidden="1"/>
    </xf>
    <xf numFmtId="0" fontId="3" fillId="9" borderId="79" xfId="0" applyFont="1" applyFill="1" applyBorder="1" applyAlignment="1" applyProtection="1">
      <alignment horizontal="center" vertical="center"/>
      <protection hidden="1"/>
    </xf>
    <xf numFmtId="0" fontId="3" fillId="17" borderId="79" xfId="0" applyFont="1" applyFill="1" applyBorder="1" applyAlignment="1" applyProtection="1">
      <alignment horizontal="center" vertical="center"/>
      <protection hidden="1"/>
    </xf>
    <xf numFmtId="0" fontId="3" fillId="17" borderId="16" xfId="0" applyFont="1" applyFill="1" applyBorder="1" applyAlignment="1" applyProtection="1">
      <alignment horizontal="center" vertical="center"/>
      <protection hidden="1"/>
    </xf>
    <xf numFmtId="0" fontId="3" fillId="17" borderId="22" xfId="0" applyFont="1" applyFill="1" applyBorder="1" applyAlignment="1" applyProtection="1">
      <alignment horizontal="center" vertical="center"/>
      <protection hidden="1"/>
    </xf>
    <xf numFmtId="0" fontId="3" fillId="9" borderId="78" xfId="0" applyFont="1" applyFill="1" applyBorder="1" applyAlignment="1" applyProtection="1">
      <alignment horizontal="center" vertical="center" wrapText="1"/>
      <protection hidden="1"/>
    </xf>
    <xf numFmtId="0" fontId="3" fillId="9" borderId="22" xfId="0" applyFont="1" applyFill="1" applyBorder="1" applyAlignment="1" applyProtection="1">
      <alignment horizontal="center" vertical="center" wrapText="1"/>
      <protection hidden="1"/>
    </xf>
    <xf numFmtId="0" fontId="3" fillId="9" borderId="13" xfId="0" applyFont="1" applyFill="1" applyBorder="1" applyAlignment="1" applyProtection="1">
      <alignment horizontal="center" vertical="center" wrapText="1"/>
      <protection hidden="1"/>
    </xf>
    <xf numFmtId="0" fontId="3" fillId="9" borderId="97" xfId="0" applyFont="1" applyFill="1" applyBorder="1" applyAlignment="1" applyProtection="1">
      <alignment horizontal="center" vertical="center"/>
      <protection hidden="1"/>
    </xf>
    <xf numFmtId="0" fontId="3" fillId="9" borderId="73" xfId="0" applyFont="1" applyFill="1" applyBorder="1" applyAlignment="1" applyProtection="1">
      <alignment horizontal="center" vertical="center"/>
      <protection hidden="1"/>
    </xf>
    <xf numFmtId="0" fontId="3" fillId="9" borderId="98" xfId="0" applyFont="1" applyFill="1" applyBorder="1" applyAlignment="1" applyProtection="1">
      <alignment horizontal="center" vertical="center"/>
      <protection hidden="1"/>
    </xf>
    <xf numFmtId="0" fontId="3" fillId="9" borderId="66" xfId="0" applyFont="1" applyFill="1" applyBorder="1" applyAlignment="1" applyProtection="1">
      <alignment horizontal="center" vertical="center"/>
      <protection hidden="1"/>
    </xf>
    <xf numFmtId="0" fontId="3" fillId="17" borderId="99" xfId="0" applyFont="1" applyFill="1" applyBorder="1" applyAlignment="1" applyProtection="1">
      <alignment horizontal="center" vertical="center"/>
      <protection hidden="1"/>
    </xf>
    <xf numFmtId="0" fontId="3" fillId="17" borderId="5" xfId="0" applyFont="1" applyFill="1" applyBorder="1" applyAlignment="1" applyProtection="1">
      <alignment horizontal="center" vertical="center"/>
      <protection hidden="1"/>
    </xf>
    <xf numFmtId="0" fontId="3" fillId="17" borderId="33" xfId="0" applyFont="1" applyFill="1" applyBorder="1" applyAlignment="1" applyProtection="1">
      <alignment horizontal="center" vertical="center"/>
      <protection hidden="1"/>
    </xf>
    <xf numFmtId="0" fontId="3" fillId="9" borderId="95" xfId="0" applyFont="1" applyFill="1" applyBorder="1" applyAlignment="1" applyProtection="1">
      <alignment horizontal="center" vertical="center"/>
      <protection hidden="1"/>
    </xf>
    <xf numFmtId="0" fontId="3" fillId="9" borderId="65" xfId="0" applyFont="1" applyFill="1" applyBorder="1" applyAlignment="1" applyProtection="1">
      <alignment horizontal="center" vertical="center"/>
      <protection hidden="1"/>
    </xf>
    <xf numFmtId="0" fontId="3" fillId="17" borderId="84" xfId="0" applyFont="1" applyFill="1" applyBorder="1" applyAlignment="1" applyProtection="1">
      <alignment horizontal="center"/>
      <protection hidden="1"/>
    </xf>
    <xf numFmtId="0" fontId="3" fillId="17" borderId="85" xfId="0" applyFont="1" applyFill="1" applyBorder="1" applyAlignment="1" applyProtection="1">
      <alignment horizontal="center"/>
      <protection hidden="1"/>
    </xf>
    <xf numFmtId="0" fontId="3" fillId="17" borderId="13" xfId="0" applyFont="1" applyFill="1" applyBorder="1" applyAlignment="1" applyProtection="1">
      <alignment horizontal="center"/>
      <protection hidden="1"/>
    </xf>
    <xf numFmtId="0" fontId="3" fillId="9" borderId="19" xfId="0" applyFont="1" applyFill="1" applyBorder="1" applyAlignment="1" applyProtection="1">
      <alignment horizontal="center" vertical="center" wrapText="1"/>
      <protection hidden="1"/>
    </xf>
    <xf numFmtId="0" fontId="3" fillId="9" borderId="80" xfId="0" applyFont="1" applyFill="1" applyBorder="1" applyAlignment="1" applyProtection="1">
      <alignment horizontal="center" vertical="center" wrapText="1"/>
      <protection hidden="1"/>
    </xf>
    <xf numFmtId="0" fontId="3" fillId="9" borderId="93" xfId="0" applyFont="1" applyFill="1" applyBorder="1" applyAlignment="1" applyProtection="1">
      <alignment horizontal="center" vertical="center"/>
      <protection hidden="1"/>
    </xf>
    <xf numFmtId="0" fontId="3" fillId="9" borderId="53" xfId="0" applyFont="1" applyFill="1" applyBorder="1" applyAlignment="1" applyProtection="1">
      <alignment horizontal="center" vertical="center"/>
      <protection hidden="1"/>
    </xf>
    <xf numFmtId="0" fontId="3" fillId="17" borderId="100" xfId="0" applyFont="1" applyFill="1" applyBorder="1" applyAlignment="1" applyProtection="1">
      <alignment horizontal="center"/>
      <protection hidden="1"/>
    </xf>
    <xf numFmtId="0" fontId="3" fillId="17" borderId="101" xfId="0" applyFont="1" applyFill="1" applyBorder="1" applyAlignment="1" applyProtection="1">
      <alignment horizontal="center"/>
      <protection hidden="1"/>
    </xf>
    <xf numFmtId="0" fontId="3" fillId="17" borderId="68" xfId="0" applyFon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3" fillId="9" borderId="84" xfId="0" applyFont="1" applyFill="1" applyBorder="1" applyAlignment="1" applyProtection="1">
      <alignment horizontal="center" vertical="center"/>
      <protection hidden="1"/>
    </xf>
    <xf numFmtId="0" fontId="3" fillId="9" borderId="85" xfId="0" applyFont="1" applyFill="1" applyBorder="1" applyAlignment="1" applyProtection="1">
      <alignment horizontal="center" vertical="center"/>
      <protection hidden="1"/>
    </xf>
    <xf numFmtId="0" fontId="3" fillId="9" borderId="13" xfId="0" applyFont="1" applyFill="1" applyBorder="1" applyAlignment="1" applyProtection="1">
      <alignment horizontal="center" vertical="center"/>
      <protection hidden="1"/>
    </xf>
    <xf numFmtId="0" fontId="3" fillId="9" borderId="79" xfId="0" applyFont="1" applyFill="1" applyBorder="1" applyAlignment="1" applyProtection="1">
      <alignment horizontal="center" vertical="center" wrapText="1"/>
      <protection hidden="1"/>
    </xf>
    <xf numFmtId="0" fontId="3" fillId="9" borderId="6" xfId="0" applyFont="1" applyFill="1" applyBorder="1" applyAlignment="1" applyProtection="1">
      <alignment horizontal="center" vertical="center"/>
      <protection hidden="1"/>
    </xf>
    <xf numFmtId="0" fontId="3" fillId="9" borderId="91" xfId="0" applyFont="1" applyFill="1" applyBorder="1" applyAlignment="1" applyProtection="1">
      <alignment horizontal="center" vertical="center"/>
      <protection hidden="1"/>
    </xf>
    <xf numFmtId="0" fontId="25" fillId="0" borderId="76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</xf>
    <xf numFmtId="0" fontId="14" fillId="9" borderId="81" xfId="0" applyFont="1" applyFill="1" applyBorder="1" applyAlignment="1" applyProtection="1">
      <alignment horizontal="center" vertical="center" wrapText="1"/>
      <protection hidden="1"/>
    </xf>
    <xf numFmtId="0" fontId="14" fillId="9" borderId="102" xfId="0" applyFont="1" applyFill="1" applyBorder="1" applyAlignment="1" applyProtection="1">
      <alignment horizontal="center" vertical="center" wrapText="1"/>
      <protection hidden="1"/>
    </xf>
    <xf numFmtId="4" fontId="3" fillId="9" borderId="25" xfId="0" applyNumberFormat="1" applyFont="1" applyFill="1" applyBorder="1" applyAlignment="1" applyProtection="1">
      <alignment horizontal="center" vertical="center" wrapText="1"/>
      <protection hidden="1"/>
    </xf>
    <xf numFmtId="4" fontId="3" fillId="9" borderId="1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77" xfId="0" applyFont="1" applyBorder="1" applyAlignment="1" applyProtection="1">
      <alignment horizontal="center" vertical="center"/>
      <protection hidden="1"/>
    </xf>
    <xf numFmtId="0" fontId="3" fillId="9" borderId="74" xfId="0" applyFont="1" applyFill="1" applyBorder="1" applyAlignment="1" applyProtection="1">
      <alignment horizontal="center" vertical="center" wrapText="1"/>
      <protection hidden="1"/>
    </xf>
    <xf numFmtId="4" fontId="3" fillId="9" borderId="80" xfId="0" applyNumberFormat="1" applyFont="1" applyFill="1" applyBorder="1" applyAlignment="1" applyProtection="1">
      <alignment horizontal="center" vertical="center" wrapText="1"/>
      <protection hidden="1"/>
    </xf>
    <xf numFmtId="4" fontId="3" fillId="9" borderId="14" xfId="0" applyNumberFormat="1" applyFont="1" applyFill="1" applyBorder="1" applyAlignment="1" applyProtection="1">
      <alignment horizontal="center" vertical="center" wrapText="1"/>
      <protection hidden="1"/>
    </xf>
    <xf numFmtId="4" fontId="3" fillId="9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77" xfId="0" applyFont="1" applyFill="1" applyBorder="1" applyAlignment="1" applyProtection="1">
      <alignment horizontal="center" vertical="center"/>
      <protection hidden="1"/>
    </xf>
    <xf numFmtId="0" fontId="3" fillId="9" borderId="78" xfId="0" applyFont="1" applyFill="1" applyBorder="1" applyAlignment="1" applyProtection="1">
      <alignment horizontal="center" vertical="center"/>
      <protection hidden="1"/>
    </xf>
    <xf numFmtId="0" fontId="3" fillId="9" borderId="77" xfId="0" applyFont="1" applyFill="1" applyBorder="1" applyAlignment="1" applyProtection="1">
      <alignment horizontal="center" vertical="center" wrapText="1"/>
      <protection hidden="1"/>
    </xf>
    <xf numFmtId="0" fontId="0" fillId="9" borderId="13" xfId="0" applyFill="1" applyBorder="1" applyAlignment="1" applyProtection="1">
      <alignment horizontal="center" vertical="center" wrapText="1"/>
      <protection hidden="1"/>
    </xf>
    <xf numFmtId="0" fontId="3" fillId="9" borderId="96" xfId="0" applyFont="1" applyFill="1" applyBorder="1" applyAlignment="1" applyProtection="1">
      <alignment horizontal="center" vertical="center"/>
      <protection hidden="1"/>
    </xf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0" fontId="3" fillId="9" borderId="15" xfId="0" applyFont="1" applyFill="1" applyBorder="1" applyAlignment="1" applyProtection="1">
      <alignment horizontal="center" vertical="center" wrapText="1"/>
      <protection hidden="1"/>
    </xf>
    <xf numFmtId="0" fontId="3" fillId="9" borderId="16" xfId="0" applyFont="1" applyFill="1" applyBorder="1" applyAlignment="1" applyProtection="1">
      <alignment horizontal="center" vertical="center" wrapText="1"/>
      <protection hidden="1"/>
    </xf>
    <xf numFmtId="0" fontId="14" fillId="9" borderId="0" xfId="0" applyFont="1" applyFill="1" applyBorder="1" applyAlignment="1" applyProtection="1">
      <alignment horizontal="center" vertical="center" wrapText="1"/>
      <protection hidden="1"/>
    </xf>
    <xf numFmtId="0" fontId="3" fillId="9" borderId="82" xfId="0" applyFont="1" applyFill="1" applyBorder="1" applyAlignment="1" applyProtection="1">
      <alignment horizontal="center" vertical="center" wrapText="1"/>
      <protection hidden="1"/>
    </xf>
    <xf numFmtId="0" fontId="3" fillId="9" borderId="14" xfId="0" applyFont="1" applyFill="1" applyBorder="1" applyAlignment="1" applyProtection="1">
      <alignment horizontal="center" vertical="center"/>
      <protection hidden="1"/>
    </xf>
    <xf numFmtId="0" fontId="3" fillId="9" borderId="15" xfId="0" applyFont="1" applyFill="1" applyBorder="1" applyAlignment="1" applyProtection="1">
      <alignment horizontal="center" vertical="center"/>
      <protection hidden="1"/>
    </xf>
    <xf numFmtId="0" fontId="3" fillId="9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top"/>
    </xf>
    <xf numFmtId="0" fontId="4" fillId="0" borderId="0" xfId="0" applyFont="1" applyProtection="1"/>
    <xf numFmtId="0" fontId="6" fillId="0" borderId="8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06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</cellXfs>
  <cellStyles count="9">
    <cellStyle name="Comma 2" xfId="1"/>
    <cellStyle name="Comma 2 2" xfId="7"/>
    <cellStyle name="Hyperlink" xfId="2" builtinId="8"/>
    <cellStyle name="Normal" xfId="0" builtinId="0"/>
    <cellStyle name="Normal 4" xfId="3"/>
    <cellStyle name="Percent" xfId="4" builtinId="5"/>
    <cellStyle name="Percent 2" xfId="5"/>
    <cellStyle name="Percent 3" xfId="6"/>
    <cellStyle name="Percent 3 2" xfId="8"/>
  </cellStyles>
  <dxfs count="1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2</xdr:col>
      <xdr:colOff>123825</xdr:colOff>
      <xdr:row>2</xdr:row>
      <xdr:rowOff>0</xdr:rowOff>
    </xdr:to>
    <xdr:pic>
      <xdr:nvPicPr>
        <xdr:cNvPr id="1578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38100</xdr:colOff>
      <xdr:row>4</xdr:row>
      <xdr:rowOff>142875</xdr:rowOff>
    </xdr:to>
    <xdr:pic>
      <xdr:nvPicPr>
        <xdr:cNvPr id="15782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866775</xdr:colOff>
      <xdr:row>4</xdr:row>
      <xdr:rowOff>123825</xdr:rowOff>
    </xdr:to>
    <xdr:pic>
      <xdr:nvPicPr>
        <xdr:cNvPr id="1578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19050</xdr:rowOff>
    </xdr:from>
    <xdr:to>
      <xdr:col>3</xdr:col>
      <xdr:colOff>1019175</xdr:colOff>
      <xdr:row>2</xdr:row>
      <xdr:rowOff>9525</xdr:rowOff>
    </xdr:to>
    <xdr:pic>
      <xdr:nvPicPr>
        <xdr:cNvPr id="1578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9050"/>
          <a:ext cx="1895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2</xdr:col>
      <xdr:colOff>123825</xdr:colOff>
      <xdr:row>3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38100</xdr:colOff>
      <xdr:row>5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192"/>
  <sheetViews>
    <sheetView zoomScaleNormal="100" workbookViewId="0">
      <selection activeCell="V12" sqref="V12"/>
    </sheetView>
  </sheetViews>
  <sheetFormatPr defaultColWidth="0" defaultRowHeight="13.8" zeroHeight="1" x14ac:dyDescent="0.3"/>
  <cols>
    <col min="1" max="1" width="6" style="47" customWidth="1"/>
    <col min="2" max="2" width="18.109375" style="138" customWidth="1"/>
    <col min="3" max="3" width="13.44140625" style="138" customWidth="1"/>
    <col min="4" max="4" width="16.5546875" style="47" customWidth="1"/>
    <col min="5" max="5" width="2.33203125" style="47" customWidth="1"/>
    <col min="6" max="6" width="17.6640625" style="47" customWidth="1"/>
    <col min="7" max="7" width="1.44140625" style="47" customWidth="1"/>
    <col min="8" max="8" width="12.6640625" style="47" customWidth="1"/>
    <col min="9" max="9" width="1.33203125" style="47" customWidth="1"/>
    <col min="10" max="10" width="11.88671875" style="47" customWidth="1"/>
    <col min="11" max="11" width="1.44140625" style="47" customWidth="1"/>
    <col min="12" max="12" width="14.33203125" style="47" customWidth="1"/>
    <col min="13" max="13" width="1.109375" style="47" hidden="1" customWidth="1"/>
    <col min="14" max="14" width="11.109375" style="47" hidden="1" customWidth="1"/>
    <col min="15" max="15" width="1.6640625" style="47" hidden="1" customWidth="1"/>
    <col min="16" max="16" width="12.33203125" style="47" hidden="1" customWidth="1"/>
    <col min="17" max="17" width="1.5546875" style="47" hidden="1" customWidth="1"/>
    <col min="18" max="18" width="13" style="47" hidden="1" customWidth="1"/>
    <col min="19" max="19" width="1.5546875" style="47" hidden="1" customWidth="1"/>
    <col min="20" max="20" width="10.88671875" style="47" hidden="1" customWidth="1"/>
    <col min="21" max="21" width="1.5546875" style="47" hidden="1" customWidth="1"/>
    <col min="22" max="22" width="15.5546875" style="47" customWidth="1"/>
    <col min="23" max="23" width="1.33203125" style="47" customWidth="1"/>
    <col min="24" max="16384" width="0" style="126" hidden="1"/>
  </cols>
  <sheetData>
    <row r="1" spans="1:24" x14ac:dyDescent="0.25">
      <c r="A1" s="16"/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4" x14ac:dyDescent="0.25">
      <c r="A2" s="16"/>
      <c r="B2" s="16"/>
      <c r="C2" s="16"/>
      <c r="D2" s="18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4" ht="16.5" customHeight="1" x14ac:dyDescent="0.25">
      <c r="A3" s="16"/>
      <c r="B3" s="464" t="str">
        <f>Translation!A93</f>
        <v xml:space="preserve">Erasmus+ Programme, KA 3 – Support for Policy Reform
VET-Business Partnerships on Work-based learning and Apprenticeships 
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17"/>
    </row>
    <row r="4" spans="1:24" x14ac:dyDescent="0.25">
      <c r="A4" s="16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17"/>
    </row>
    <row r="5" spans="1:24" ht="14.4" thickBot="1" x14ac:dyDescent="0.3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4" ht="15.6" x14ac:dyDescent="0.25">
      <c r="A6" s="502" t="str">
        <f>Translation!A20</f>
        <v xml:space="preserve">Before completing this table please read carefully the instructions available on 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20"/>
    </row>
    <row r="7" spans="1:24" ht="15.6" x14ac:dyDescent="0.25">
      <c r="A7" s="505" t="str">
        <f>Translation!A23</f>
        <v>CALL FOR PROPOSALS – EACEA 40/2016 - Erasmus+ Programme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7"/>
      <c r="W7" s="20"/>
    </row>
    <row r="8" spans="1:24" ht="16.2" thickBot="1" x14ac:dyDescent="0.3">
      <c r="A8" s="508" t="str">
        <f>Translation!A120</f>
        <v>Guidelines for applicants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10"/>
      <c r="W8" s="20"/>
    </row>
    <row r="9" spans="1:24" ht="14.4" thickBot="1" x14ac:dyDescent="0.3">
      <c r="A9" s="310"/>
      <c r="B9" s="310"/>
      <c r="C9" s="31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4" ht="15.6" x14ac:dyDescent="0.25">
      <c r="A10" s="515" t="str">
        <f>Translation!A80</f>
        <v>Language</v>
      </c>
      <c r="B10" s="516"/>
      <c r="C10" s="517"/>
      <c r="D10" s="497" t="s">
        <v>110</v>
      </c>
      <c r="E10" s="498"/>
      <c r="F10" s="499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1"/>
      <c r="W10" s="20"/>
    </row>
    <row r="11" spans="1:24" ht="32.25" customHeight="1" x14ac:dyDescent="0.25">
      <c r="A11" s="470" t="str">
        <f>Translation!A7</f>
        <v>Action</v>
      </c>
      <c r="B11" s="471"/>
      <c r="C11" s="472"/>
      <c r="D11" s="482" t="str">
        <f>+B3</f>
        <v xml:space="preserve">Erasmus+ Programme, KA 3 – Support for Policy Reform
VET-Business Partnerships on Work-based learning and Apprenticeships 
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4"/>
      <c r="W11" s="20"/>
    </row>
    <row r="12" spans="1:24" ht="36" customHeight="1" thickBot="1" x14ac:dyDescent="0.3">
      <c r="A12" s="470" t="str">
        <f>Translation!A42</f>
        <v>Duration number of months</v>
      </c>
      <c r="B12" s="471"/>
      <c r="C12" s="472"/>
      <c r="D12" s="485">
        <v>24</v>
      </c>
      <c r="E12" s="486"/>
      <c r="F12" s="487"/>
      <c r="G12" s="511" t="str">
        <f>Translation!A62</f>
        <v>From</v>
      </c>
      <c r="H12" s="487"/>
      <c r="I12" s="512"/>
      <c r="J12" s="513"/>
      <c r="K12" s="514"/>
      <c r="L12" s="511" t="str">
        <f>Translation!A147</f>
        <v>To</v>
      </c>
      <c r="M12" s="487"/>
      <c r="N12" s="32"/>
      <c r="O12" s="32"/>
      <c r="P12" s="32"/>
      <c r="Q12" s="32"/>
      <c r="R12" s="32"/>
      <c r="S12" s="32"/>
      <c r="T12" s="32"/>
      <c r="U12" s="32"/>
      <c r="V12" s="380" t="str">
        <f>+IF(I12="","start to be completed",I12+(365+364))</f>
        <v>start to be completed</v>
      </c>
      <c r="W12" s="20"/>
      <c r="X12" s="142"/>
    </row>
    <row r="13" spans="1:24" s="287" customFormat="1" ht="33" customHeight="1" x14ac:dyDescent="0.25">
      <c r="A13" s="470" t="str">
        <f>+Translation!A185</f>
        <v>Lot</v>
      </c>
      <c r="B13" s="471"/>
      <c r="C13" s="472"/>
      <c r="D13" s="497" t="s">
        <v>577</v>
      </c>
      <c r="E13" s="498"/>
      <c r="F13" s="499"/>
      <c r="G13" s="500" t="str">
        <f>+IF(D13=Translation!A181,Translation!A181,IF(D13="Lot 1","1. Local and regional partnerships (Lot 1) ",IF(D13="Lot 2","2. Partnerships between a European umbrella organisation  and its national members or affiliates (Lot 2) ")))</f>
        <v xml:space="preserve">2. Partnerships between a European umbrella organisation  and its national members or affiliates (Lot 2) </v>
      </c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1"/>
      <c r="W13" s="20"/>
      <c r="X13" s="142"/>
    </row>
    <row r="14" spans="1:24" x14ac:dyDescent="0.25">
      <c r="A14" s="470" t="str">
        <f>Translation!A104</f>
        <v>Organisation name</v>
      </c>
      <c r="B14" s="471"/>
      <c r="C14" s="472"/>
      <c r="D14" s="467" t="s">
        <v>557</v>
      </c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9"/>
      <c r="W14" s="20"/>
    </row>
    <row r="15" spans="1:24" ht="15.6" x14ac:dyDescent="0.25">
      <c r="A15" s="470" t="str">
        <f>Translation!A121</f>
        <v>Project acronym</v>
      </c>
      <c r="B15" s="471"/>
      <c r="C15" s="472"/>
      <c r="D15" s="488"/>
      <c r="E15" s="489"/>
      <c r="F15" s="489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1"/>
      <c r="W15" s="20"/>
    </row>
    <row r="16" spans="1:24" ht="14.4" thickBot="1" x14ac:dyDescent="0.3">
      <c r="A16" s="476" t="str">
        <f>Translation!A123</f>
        <v>Project title</v>
      </c>
      <c r="B16" s="477"/>
      <c r="C16" s="478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1"/>
      <c r="W16" s="20"/>
    </row>
    <row r="17" spans="1:23" ht="16.2" thickBot="1" x14ac:dyDescent="0.35">
      <c r="A17" s="14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20" customFormat="1" ht="16.5" customHeight="1" thickBot="1" x14ac:dyDescent="0.3">
      <c r="A18" s="381" t="str">
        <f>Translation!A111</f>
        <v>Part I - Consolidated figures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3"/>
    </row>
    <row r="19" spans="1:23" s="20" customFormat="1" ht="18.75" customHeight="1" thickBot="1" x14ac:dyDescent="0.35">
      <c r="A19" s="143"/>
      <c r="B19" s="386" t="str">
        <f>Translation!A76</f>
        <v>Item</v>
      </c>
      <c r="C19" s="387"/>
      <c r="D19" s="388"/>
      <c r="E19" s="389" t="str">
        <f>Translation!A152</f>
        <v xml:space="preserve">Total costs </v>
      </c>
      <c r="F19" s="390"/>
      <c r="G19" s="57"/>
      <c r="H19" s="492" t="str">
        <f>Translation!A176</f>
        <v>Warning messages</v>
      </c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4"/>
    </row>
    <row r="20" spans="1:23" s="20" customFormat="1" ht="21.75" customHeight="1" thickBot="1" x14ac:dyDescent="0.3">
      <c r="A20" s="425" t="str">
        <f>Translation!A57</f>
        <v>Expenditure</v>
      </c>
      <c r="B20" s="398" t="str">
        <f>Translation!A68</f>
        <v>Heading A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400"/>
    </row>
    <row r="21" spans="1:23" s="20" customFormat="1" ht="16.2" thickBot="1" x14ac:dyDescent="0.3">
      <c r="A21" s="426"/>
      <c r="B21" s="429" t="str">
        <f>Translation!A133</f>
        <v>Staff costs</v>
      </c>
      <c r="C21" s="430"/>
      <c r="D21" s="431"/>
      <c r="E21" s="432">
        <f>+'A. Staff'!H4</f>
        <v>0</v>
      </c>
      <c r="F21" s="433"/>
      <c r="G21" s="57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</row>
    <row r="22" spans="1:23" s="20" customFormat="1" ht="21.75" customHeight="1" thickBot="1" x14ac:dyDescent="0.3">
      <c r="A22" s="426"/>
      <c r="B22" s="447" t="str">
        <f>Translation!A69</f>
        <v>Heading B</v>
      </c>
      <c r="C22" s="448"/>
      <c r="D22" s="448"/>
      <c r="E22" s="448"/>
      <c r="F22" s="448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400"/>
    </row>
    <row r="23" spans="1:23" s="20" customFormat="1" ht="16.5" customHeight="1" x14ac:dyDescent="0.25">
      <c r="A23" s="427"/>
      <c r="B23" s="453" t="str">
        <f>Translation!A169</f>
        <v>Travel &amp; subsistence costs</v>
      </c>
      <c r="C23" s="454"/>
      <c r="D23" s="454"/>
      <c r="E23" s="455">
        <f>+'Travel and subsistence'!N34</f>
        <v>0</v>
      </c>
      <c r="F23" s="456"/>
      <c r="G23" s="57"/>
      <c r="H23" s="394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6"/>
    </row>
    <row r="24" spans="1:23" s="20" customFormat="1" ht="15.6" hidden="1" x14ac:dyDescent="0.25">
      <c r="A24" s="427"/>
      <c r="B24" s="419" t="str">
        <f>Translation!A46</f>
        <v>B2. Equipment costs</v>
      </c>
      <c r="C24" s="420"/>
      <c r="D24" s="420"/>
      <c r="E24" s="421">
        <f>+'B.2 Equipment'!M34</f>
        <v>0</v>
      </c>
      <c r="F24" s="422"/>
      <c r="G24" s="57"/>
      <c r="H24" s="393" t="str">
        <f>+IF(E24&gt;((E21+E23+E25+E26)/9),Translation!A47,"")</f>
        <v/>
      </c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</row>
    <row r="25" spans="1:23" s="163" customFormat="1" ht="15.6" x14ac:dyDescent="0.25">
      <c r="A25" s="427"/>
      <c r="B25" s="419" t="str">
        <f>Translation!A140</f>
        <v xml:space="preserve">Subcontracting costs </v>
      </c>
      <c r="C25" s="420"/>
      <c r="D25" s="420"/>
      <c r="E25" s="421">
        <f>+Subcontracting!I34</f>
        <v>0</v>
      </c>
      <c r="F25" s="422"/>
      <c r="G25" s="162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</row>
    <row r="26" spans="1:23" s="20" customFormat="1" ht="16.2" thickBot="1" x14ac:dyDescent="0.3">
      <c r="A26" s="427"/>
      <c r="B26" s="444" t="str">
        <f>Translation!A106</f>
        <v>Other costs</v>
      </c>
      <c r="C26" s="445"/>
      <c r="D26" s="445"/>
      <c r="E26" s="401">
        <f>+Other!I33</f>
        <v>0</v>
      </c>
      <c r="F26" s="402"/>
      <c r="G26" s="57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</row>
    <row r="27" spans="1:23" s="20" customFormat="1" ht="30" customHeight="1" thickBot="1" x14ac:dyDescent="0.3">
      <c r="A27" s="426"/>
      <c r="B27" s="403" t="str">
        <f>Translation!A153</f>
        <v>Total Direct Costs (A+B)</v>
      </c>
      <c r="C27" s="404"/>
      <c r="D27" s="405"/>
      <c r="E27" s="461">
        <f>SUM(E21:E26)</f>
        <v>0</v>
      </c>
      <c r="F27" s="462"/>
      <c r="G27" s="57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</row>
    <row r="28" spans="1:23" s="20" customFormat="1" ht="17.25" customHeight="1" thickBot="1" x14ac:dyDescent="0.3">
      <c r="A28" s="426"/>
      <c r="B28" s="429" t="str">
        <f>Translation!A73</f>
        <v>Indirect costs (up to 7%)</v>
      </c>
      <c r="C28" s="430"/>
      <c r="D28" s="431"/>
      <c r="E28" s="438">
        <f>+'Indirect costs'!K19</f>
        <v>0</v>
      </c>
      <c r="F28" s="439"/>
      <c r="G28" s="57"/>
      <c r="H28" s="397" t="str">
        <f>IF(E28=0," ",IF(E28&gt;(ROUND(E27*7%,0)),Translation!A48," "))</f>
        <v xml:space="preserve"> </v>
      </c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</row>
    <row r="29" spans="1:23" s="20" customFormat="1" ht="37.5" customHeight="1" thickBot="1" x14ac:dyDescent="0.3">
      <c r="A29" s="428"/>
      <c r="B29" s="406" t="str">
        <f>Translation!A152</f>
        <v xml:space="preserve">Total costs </v>
      </c>
      <c r="C29" s="407"/>
      <c r="D29" s="408"/>
      <c r="E29" s="457" t="str">
        <f>IFERROR(IF(AND(H24=" ",H25=" ",H28=" ",(E27+E28)=(E31+E32)),E27+E28,"")," ")</f>
        <v/>
      </c>
      <c r="F29" s="458"/>
      <c r="G29" s="57"/>
      <c r="H29" s="392" t="str">
        <f>IF(OR((E27+E28)&lt;(Revenues!P20+Revenues!Q20+Revenues!N20),(E27+E28)&gt;(Revenues!P20+Revenues!Q20+Revenues!N20)),Translation!A53," ")</f>
        <v xml:space="preserve"> </v>
      </c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</row>
    <row r="30" spans="1:23" s="20" customFormat="1" ht="9" customHeight="1" thickBot="1" x14ac:dyDescent="0.3"/>
    <row r="31" spans="1:23" s="163" customFormat="1" ht="42" customHeight="1" thickBot="1" x14ac:dyDescent="0.3">
      <c r="A31" s="425" t="str">
        <f>Translation!A125</f>
        <v>Revenue</v>
      </c>
      <c r="B31" s="406" t="str">
        <f>Translation!A155</f>
        <v xml:space="preserve">Total EU grant </v>
      </c>
      <c r="C31" s="407"/>
      <c r="D31" s="408"/>
      <c r="E31" s="459">
        <f>+IF(E27+E28=Revenues!P20+Revenues!Q20+Revenues!N20,Revenues!N20,"")</f>
        <v>0</v>
      </c>
      <c r="F31" s="460"/>
      <c r="G31" s="440">
        <f>IFERROR(E31/E29,0)</f>
        <v>0</v>
      </c>
      <c r="H31" s="441"/>
      <c r="J31" s="393" t="str">
        <f>IF(E31=0,"",IF(OR(G31&gt;75%,E31&gt;300000,E31&lt;100000),Translation!A50,""))</f>
        <v/>
      </c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</row>
    <row r="32" spans="1:23" s="20" customFormat="1" ht="32.25" customHeight="1" thickBot="1" x14ac:dyDescent="0.4">
      <c r="A32" s="426"/>
      <c r="B32" s="406" t="str">
        <f>Translation!A150</f>
        <v>Total COFINANCING</v>
      </c>
      <c r="C32" s="407"/>
      <c r="D32" s="408"/>
      <c r="E32" s="409">
        <f>+IF(E27+E28=Revenues!P20+Revenues!Q20+Revenues!N20,Revenues!P20+Revenues!Q20,"")</f>
        <v>0</v>
      </c>
      <c r="F32" s="410"/>
      <c r="G32" s="474">
        <f>IFERROR(E32/E29,0)</f>
        <v>0</v>
      </c>
      <c r="H32" s="475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</row>
    <row r="33" spans="1:22" s="20" customFormat="1" ht="51.75" customHeight="1" thickBot="1" x14ac:dyDescent="0.4">
      <c r="A33" s="426"/>
      <c r="B33" s="406" t="str">
        <f>Translation!A164</f>
        <v>Total revenue</v>
      </c>
      <c r="C33" s="407"/>
      <c r="D33" s="408"/>
      <c r="E33" s="409">
        <f>+IFERROR(E32+E31," ")</f>
        <v>0</v>
      </c>
      <c r="F33" s="410"/>
      <c r="L33" s="57"/>
      <c r="M33" s="57"/>
      <c r="N33" s="57"/>
      <c r="O33" s="57"/>
      <c r="P33" s="57"/>
      <c r="Q33" s="57"/>
      <c r="R33" s="57"/>
      <c r="S33" s="57"/>
      <c r="T33" s="57"/>
    </row>
    <row r="34" spans="1:22" s="20" customFormat="1" ht="4.5" customHeight="1" thickBot="1" x14ac:dyDescent="0.3">
      <c r="G34" s="48"/>
    </row>
    <row r="35" spans="1:22" s="20" customFormat="1" ht="16.5" customHeight="1" thickBot="1" x14ac:dyDescent="0.3">
      <c r="A35" s="381" t="str">
        <f>Translation!A112</f>
        <v>Part II - Distribution of grant by organisation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3"/>
    </row>
    <row r="36" spans="1:22" s="20" customFormat="1" ht="6" customHeight="1" thickBot="1" x14ac:dyDescent="0.3">
      <c r="A36" s="44"/>
      <c r="B36" s="45"/>
      <c r="C36" s="45"/>
      <c r="D36" s="45"/>
      <c r="E36" s="45"/>
      <c r="F36" s="45"/>
      <c r="G36" s="4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</row>
    <row r="37" spans="1:22" s="20" customFormat="1" ht="14.25" customHeight="1" x14ac:dyDescent="0.25">
      <c r="A37" s="60"/>
      <c r="B37" s="411" t="str">
        <f>Translation!A115</f>
        <v>Partner</v>
      </c>
      <c r="C37" s="412"/>
      <c r="D37" s="412"/>
      <c r="E37" s="413"/>
      <c r="F37" s="384" t="str">
        <f>Translation!A152</f>
        <v xml:space="preserve">Total costs </v>
      </c>
      <c r="H37" s="384" t="str">
        <f>Translation!A55</f>
        <v>EU Grant</v>
      </c>
      <c r="I37" s="45"/>
      <c r="J37" s="384" t="str">
        <f>Translation!A24</f>
        <v xml:space="preserve">Cofinancing </v>
      </c>
      <c r="L37" s="45"/>
      <c r="N37" s="45"/>
      <c r="O37" s="446" t="s">
        <v>98</v>
      </c>
      <c r="P37" s="446"/>
      <c r="Q37" s="446"/>
      <c r="R37" s="45"/>
      <c r="S37" s="446" t="s">
        <v>63</v>
      </c>
      <c r="T37" s="449"/>
    </row>
    <row r="38" spans="1:22" s="47" customFormat="1" ht="15.75" customHeight="1" thickBot="1" x14ac:dyDescent="0.35">
      <c r="A38" s="50"/>
      <c r="B38" s="450" t="str">
        <f>Translation!A92</f>
        <v>Name</v>
      </c>
      <c r="C38" s="451"/>
      <c r="D38" s="452" t="str">
        <f>Translation!A30</f>
        <v>Country</v>
      </c>
      <c r="E38" s="452"/>
      <c r="F38" s="385"/>
      <c r="H38" s="385"/>
      <c r="I38" s="45"/>
      <c r="J38" s="385"/>
      <c r="L38" s="45"/>
      <c r="O38" s="446"/>
      <c r="P38" s="446"/>
      <c r="Q38" s="446"/>
      <c r="S38" s="446"/>
      <c r="T38" s="449"/>
    </row>
    <row r="39" spans="1:22" s="47" customFormat="1" ht="16.5" customHeight="1" x14ac:dyDescent="0.3">
      <c r="A39" s="53" t="s">
        <v>53</v>
      </c>
      <c r="B39" s="442"/>
      <c r="C39" s="443"/>
      <c r="D39" s="495"/>
      <c r="E39" s="496"/>
      <c r="F39" s="54">
        <f>+Revenues!L10</f>
        <v>0</v>
      </c>
      <c r="H39" s="58">
        <f>+Revenues!N10</f>
        <v>0</v>
      </c>
      <c r="I39" s="45"/>
      <c r="J39" s="61">
        <f>+Revenues!P10+Revenues!Q10</f>
        <v>0</v>
      </c>
      <c r="L39" s="45"/>
      <c r="O39" s="436">
        <v>200</v>
      </c>
      <c r="P39" s="436"/>
      <c r="Q39" s="436"/>
      <c r="S39" s="436">
        <v>24745</v>
      </c>
      <c r="T39" s="437"/>
    </row>
    <row r="40" spans="1:22" s="47" customFormat="1" ht="16.5" customHeight="1" x14ac:dyDescent="0.3">
      <c r="A40" s="51" t="s">
        <v>54</v>
      </c>
      <c r="B40" s="423"/>
      <c r="C40" s="424"/>
      <c r="D40" s="434"/>
      <c r="E40" s="435"/>
      <c r="F40" s="55">
        <f>+Revenues!L11</f>
        <v>0</v>
      </c>
      <c r="H40" s="58">
        <f>+Revenues!N11</f>
        <v>0</v>
      </c>
      <c r="I40" s="45"/>
      <c r="J40" s="61">
        <f>+Revenues!P11+Revenues!Q11</f>
        <v>0</v>
      </c>
      <c r="L40" s="45"/>
      <c r="O40" s="436">
        <v>55</v>
      </c>
      <c r="P40" s="436"/>
      <c r="Q40" s="436"/>
      <c r="S40" s="436">
        <v>22710</v>
      </c>
      <c r="T40" s="437"/>
    </row>
    <row r="41" spans="1:22" s="47" customFormat="1" ht="16.5" customHeight="1" x14ac:dyDescent="0.3">
      <c r="A41" s="51" t="s">
        <v>55</v>
      </c>
      <c r="B41" s="423"/>
      <c r="C41" s="424"/>
      <c r="D41" s="434"/>
      <c r="E41" s="435"/>
      <c r="F41" s="55">
        <f>+Revenues!L12</f>
        <v>0</v>
      </c>
      <c r="H41" s="58">
        <f>+Revenues!N12</f>
        <v>0</v>
      </c>
      <c r="I41" s="45"/>
      <c r="J41" s="61">
        <f>+Revenues!P12+Revenues!Q12</f>
        <v>0</v>
      </c>
      <c r="L41" s="45"/>
      <c r="O41" s="436">
        <v>70</v>
      </c>
      <c r="P41" s="436"/>
      <c r="Q41" s="436"/>
      <c r="S41" s="436">
        <v>19280</v>
      </c>
      <c r="T41" s="437"/>
    </row>
    <row r="42" spans="1:22" s="47" customFormat="1" ht="16.5" customHeight="1" x14ac:dyDescent="0.3">
      <c r="A42" s="51" t="s">
        <v>56</v>
      </c>
      <c r="B42" s="423"/>
      <c r="C42" s="424"/>
      <c r="D42" s="434"/>
      <c r="E42" s="435"/>
      <c r="F42" s="55">
        <f>+Revenues!L13</f>
        <v>0</v>
      </c>
      <c r="H42" s="58">
        <f>+Revenues!N13</f>
        <v>0</v>
      </c>
      <c r="I42" s="45"/>
      <c r="J42" s="61">
        <f>+Revenues!P13+Revenues!Q13</f>
        <v>0</v>
      </c>
      <c r="L42" s="45"/>
      <c r="O42" s="436">
        <v>100</v>
      </c>
      <c r="P42" s="436"/>
      <c r="Q42" s="436"/>
      <c r="S42" s="436">
        <v>873</v>
      </c>
      <c r="T42" s="437"/>
    </row>
    <row r="43" spans="1:22" s="47" customFormat="1" ht="16.5" customHeight="1" x14ac:dyDescent="0.3">
      <c r="A43" s="51" t="s">
        <v>57</v>
      </c>
      <c r="B43" s="423"/>
      <c r="C43" s="424"/>
      <c r="D43" s="434"/>
      <c r="E43" s="435"/>
      <c r="F43" s="55">
        <f>+Revenues!L14</f>
        <v>0</v>
      </c>
      <c r="H43" s="58">
        <f>+Revenues!N14</f>
        <v>0</v>
      </c>
      <c r="I43" s="45"/>
      <c r="J43" s="61">
        <f>+Revenues!P14+Revenues!Q14</f>
        <v>0</v>
      </c>
      <c r="L43" s="45"/>
      <c r="O43" s="436">
        <v>0</v>
      </c>
      <c r="P43" s="436"/>
      <c r="Q43" s="436"/>
      <c r="S43" s="436">
        <v>0</v>
      </c>
      <c r="T43" s="437"/>
    </row>
    <row r="44" spans="1:22" s="47" customFormat="1" ht="16.5" customHeight="1" x14ac:dyDescent="0.3">
      <c r="A44" s="51" t="s">
        <v>58</v>
      </c>
      <c r="B44" s="423"/>
      <c r="C44" s="424"/>
      <c r="D44" s="434"/>
      <c r="E44" s="435"/>
      <c r="F44" s="55">
        <f>+Revenues!L15</f>
        <v>0</v>
      </c>
      <c r="H44" s="58">
        <f>+Revenues!N15</f>
        <v>0</v>
      </c>
      <c r="I44" s="45"/>
      <c r="J44" s="61">
        <f>+Revenues!P15+Revenues!Q15</f>
        <v>0</v>
      </c>
      <c r="L44" s="45"/>
      <c r="O44" s="436">
        <v>0</v>
      </c>
      <c r="P44" s="436"/>
      <c r="Q44" s="436"/>
      <c r="S44" s="436">
        <v>0</v>
      </c>
      <c r="T44" s="437"/>
    </row>
    <row r="45" spans="1:22" s="47" customFormat="1" ht="16.5" customHeight="1" x14ac:dyDescent="0.3">
      <c r="A45" s="51" t="s">
        <v>59</v>
      </c>
      <c r="B45" s="423"/>
      <c r="C45" s="424"/>
      <c r="D45" s="434"/>
      <c r="E45" s="435"/>
      <c r="F45" s="55">
        <f>+Revenues!L16</f>
        <v>0</v>
      </c>
      <c r="H45" s="58">
        <f>+Revenues!N16</f>
        <v>0</v>
      </c>
      <c r="I45" s="45"/>
      <c r="J45" s="61">
        <f>+Revenues!P16+Revenues!Q16</f>
        <v>0</v>
      </c>
      <c r="L45" s="45"/>
      <c r="O45" s="436">
        <v>0</v>
      </c>
      <c r="P45" s="436"/>
      <c r="Q45" s="436"/>
      <c r="S45" s="436">
        <v>0</v>
      </c>
      <c r="T45" s="437"/>
    </row>
    <row r="46" spans="1:22" s="47" customFormat="1" ht="16.5" customHeight="1" x14ac:dyDescent="0.3">
      <c r="A46" s="51" t="s">
        <v>60</v>
      </c>
      <c r="B46" s="423"/>
      <c r="C46" s="424"/>
      <c r="D46" s="434"/>
      <c r="E46" s="435"/>
      <c r="F46" s="55">
        <f>+Revenues!L17</f>
        <v>0</v>
      </c>
      <c r="H46" s="58">
        <f>+Revenues!N17</f>
        <v>0</v>
      </c>
      <c r="I46" s="45"/>
      <c r="J46" s="61">
        <f>+Revenues!P17+Revenues!Q17</f>
        <v>0</v>
      </c>
      <c r="L46" s="45"/>
      <c r="O46" s="436">
        <v>0</v>
      </c>
      <c r="P46" s="436"/>
      <c r="Q46" s="436"/>
      <c r="S46" s="436">
        <v>0</v>
      </c>
      <c r="T46" s="437"/>
    </row>
    <row r="47" spans="1:22" s="47" customFormat="1" ht="16.5" customHeight="1" x14ac:dyDescent="0.3">
      <c r="A47" s="51" t="s">
        <v>61</v>
      </c>
      <c r="B47" s="423"/>
      <c r="C47" s="424"/>
      <c r="D47" s="434"/>
      <c r="E47" s="435"/>
      <c r="F47" s="55">
        <f>+Revenues!L18</f>
        <v>0</v>
      </c>
      <c r="H47" s="58">
        <f>+Revenues!N18</f>
        <v>0</v>
      </c>
      <c r="I47" s="45"/>
      <c r="J47" s="61">
        <f>+Revenues!P18+Revenues!Q18</f>
        <v>0</v>
      </c>
      <c r="L47" s="45"/>
      <c r="O47" s="436">
        <v>0</v>
      </c>
      <c r="P47" s="436"/>
      <c r="Q47" s="436"/>
      <c r="S47" s="436">
        <v>0</v>
      </c>
      <c r="T47" s="437"/>
    </row>
    <row r="48" spans="1:22" s="47" customFormat="1" ht="16.5" customHeight="1" x14ac:dyDescent="0.3">
      <c r="A48" s="51" t="s">
        <v>62</v>
      </c>
      <c r="B48" s="423"/>
      <c r="C48" s="424"/>
      <c r="D48" s="434"/>
      <c r="E48" s="435"/>
      <c r="F48" s="55">
        <f>+Revenues!L19</f>
        <v>0</v>
      </c>
      <c r="H48" s="58">
        <f>+Revenues!N19</f>
        <v>0</v>
      </c>
      <c r="I48" s="45"/>
      <c r="J48" s="61">
        <f>+Revenues!P19+Revenues!Q19</f>
        <v>0</v>
      </c>
      <c r="L48" s="45"/>
      <c r="O48" s="436">
        <v>0</v>
      </c>
      <c r="P48" s="436"/>
      <c r="Q48" s="436"/>
      <c r="S48" s="436">
        <v>0</v>
      </c>
      <c r="T48" s="437"/>
    </row>
    <row r="49" spans="1:23" s="47" customFormat="1" ht="16.5" customHeight="1" thickBot="1" x14ac:dyDescent="0.35">
      <c r="A49" s="414" t="str">
        <f>Translation!A149</f>
        <v>Total</v>
      </c>
      <c r="B49" s="415"/>
      <c r="C49" s="415"/>
      <c r="D49" s="415"/>
      <c r="E49" s="416"/>
      <c r="F49" s="56">
        <f>SUM(F39:F48)</f>
        <v>0</v>
      </c>
      <c r="H49" s="59">
        <f>SUM(H39:H48)</f>
        <v>0</v>
      </c>
      <c r="I49" s="45"/>
      <c r="J49" s="62">
        <f>SUM(J39:J48)</f>
        <v>0</v>
      </c>
      <c r="L49" s="45"/>
      <c r="N49" s="52"/>
      <c r="O49" s="417">
        <v>425</v>
      </c>
      <c r="P49" s="417"/>
      <c r="Q49" s="417"/>
      <c r="R49" s="52"/>
      <c r="S49" s="417">
        <v>67608</v>
      </c>
      <c r="T49" s="418"/>
    </row>
    <row r="50" spans="1:23" ht="9" customHeight="1" x14ac:dyDescent="0.3">
      <c r="A50" s="14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s="144" customFormat="1" ht="15.6" hidden="1" x14ac:dyDescent="0.3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5"/>
      <c r="R51" s="26"/>
      <c r="S51" s="25"/>
      <c r="T51" s="27"/>
      <c r="U51" s="25"/>
      <c r="V51" s="25"/>
      <c r="W51" s="25"/>
    </row>
    <row r="52" spans="1:23" s="144" customFormat="1" ht="16.5" hidden="1" customHeight="1" x14ac:dyDescent="0.3">
      <c r="A52" s="2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5"/>
      <c r="R52" s="26"/>
      <c r="S52" s="25"/>
      <c r="T52" s="27"/>
      <c r="U52" s="25"/>
      <c r="V52" s="25"/>
      <c r="W52" s="25"/>
    </row>
    <row r="53" spans="1:23" s="144" customFormat="1" ht="16.5" hidden="1" customHeight="1" x14ac:dyDescent="0.3">
      <c r="A53" s="22"/>
      <c r="B53" s="465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25"/>
    </row>
    <row r="54" spans="1:23" s="144" customFormat="1" ht="16.5" hidden="1" customHeight="1" x14ac:dyDescent="0.3">
      <c r="A54" s="22"/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25"/>
    </row>
    <row r="55" spans="1:23" s="144" customFormat="1" ht="16.5" hidden="1" customHeight="1" x14ac:dyDescent="0.3">
      <c r="A55" s="22"/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25"/>
    </row>
    <row r="56" spans="1:23" s="144" customFormat="1" ht="16.5" hidden="1" customHeight="1" x14ac:dyDescent="0.3">
      <c r="A56" s="22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25"/>
    </row>
    <row r="57" spans="1:23" s="144" customFormat="1" ht="16.5" hidden="1" customHeight="1" x14ac:dyDescent="0.3">
      <c r="A57" s="22"/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25"/>
    </row>
    <row r="58" spans="1:23" s="144" customFormat="1" ht="16.5" hidden="1" customHeight="1" x14ac:dyDescent="0.3">
      <c r="A58" s="22"/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25"/>
    </row>
    <row r="59" spans="1:23" s="144" customFormat="1" ht="16.5" hidden="1" customHeight="1" x14ac:dyDescent="0.3">
      <c r="A59" s="22"/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25"/>
    </row>
    <row r="60" spans="1:23" s="144" customFormat="1" ht="16.5" hidden="1" customHeight="1" x14ac:dyDescent="0.3">
      <c r="A60" s="22"/>
      <c r="B60" s="466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6"/>
      <c r="U60" s="466"/>
      <c r="V60" s="466"/>
      <c r="W60" s="25"/>
    </row>
    <row r="61" spans="1:23" s="144" customFormat="1" ht="15.6" hidden="1" x14ac:dyDescent="0.3">
      <c r="A61" s="2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5"/>
      <c r="R61" s="26"/>
      <c r="S61" s="25"/>
      <c r="T61" s="27"/>
      <c r="U61" s="25"/>
      <c r="V61" s="25"/>
      <c r="W61" s="25"/>
    </row>
    <row r="62" spans="1:23" s="144" customFormat="1" ht="16.5" hidden="1" customHeight="1" x14ac:dyDescent="0.3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5"/>
      <c r="R62" s="26"/>
      <c r="S62" s="25"/>
      <c r="T62" s="27"/>
      <c r="U62" s="25"/>
      <c r="V62" s="25"/>
      <c r="W62" s="25"/>
    </row>
    <row r="63" spans="1:23" s="144" customFormat="1" ht="16.5" hidden="1" customHeight="1" thickBot="1" x14ac:dyDescent="0.3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5"/>
      <c r="R63" s="26"/>
      <c r="S63" s="25"/>
      <c r="T63" s="27"/>
      <c r="U63" s="25"/>
      <c r="V63" s="25"/>
      <c r="W63" s="25"/>
    </row>
    <row r="64" spans="1:23" s="144" customFormat="1" ht="16.5" hidden="1" customHeight="1" x14ac:dyDescent="0.3">
      <c r="A64" s="22"/>
      <c r="B64" s="6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5"/>
      <c r="R64" s="26"/>
      <c r="S64" s="25"/>
      <c r="T64" s="27"/>
      <c r="U64" s="25"/>
      <c r="V64" s="25"/>
      <c r="W64" s="25"/>
    </row>
    <row r="65" spans="1:23" s="144" customFormat="1" ht="16.5" hidden="1" customHeight="1" x14ac:dyDescent="0.3">
      <c r="A65" s="22"/>
      <c r="B65" s="64"/>
      <c r="C65" s="29"/>
      <c r="D65" s="30"/>
      <c r="E65" s="22"/>
      <c r="F65" s="22"/>
      <c r="G65" s="25"/>
      <c r="H65" s="26"/>
      <c r="I65" s="26"/>
      <c r="J65" s="26"/>
      <c r="K65" s="25"/>
      <c r="L65" s="31"/>
      <c r="M65" s="25"/>
      <c r="N65" s="31"/>
      <c r="O65" s="25"/>
      <c r="P65" s="31"/>
      <c r="Q65" s="25"/>
      <c r="R65" s="31"/>
      <c r="S65" s="25"/>
      <c r="T65" s="31"/>
      <c r="U65" s="25"/>
      <c r="V65" s="31"/>
      <c r="W65" s="25"/>
    </row>
    <row r="66" spans="1:23" s="144" customFormat="1" ht="15.6" hidden="1" x14ac:dyDescent="0.3">
      <c r="A66" s="22"/>
      <c r="B66" s="65"/>
      <c r="C66" s="29"/>
      <c r="D66" s="30"/>
      <c r="E66" s="22"/>
      <c r="F66" s="22"/>
      <c r="G66" s="25"/>
      <c r="H66" s="26"/>
      <c r="I66" s="26"/>
      <c r="J66" s="26"/>
      <c r="K66" s="25"/>
      <c r="L66" s="31"/>
      <c r="M66" s="25"/>
      <c r="N66" s="31"/>
      <c r="O66" s="25"/>
      <c r="P66" s="31"/>
      <c r="Q66" s="25"/>
      <c r="R66" s="31"/>
      <c r="S66" s="25"/>
      <c r="T66" s="31"/>
      <c r="U66" s="25"/>
      <c r="V66" s="31"/>
      <c r="W66" s="25"/>
    </row>
    <row r="67" spans="1:23" s="144" customFormat="1" ht="15.6" hidden="1" x14ac:dyDescent="0.3">
      <c r="A67" s="22"/>
      <c r="B67" s="66"/>
      <c r="C67" s="29"/>
      <c r="D67" s="30"/>
      <c r="E67" s="22"/>
      <c r="F67" s="22"/>
      <c r="G67" s="25"/>
      <c r="H67" s="26"/>
      <c r="I67" s="26"/>
      <c r="J67" s="26"/>
      <c r="K67" s="25"/>
      <c r="L67" s="31"/>
      <c r="M67" s="25"/>
      <c r="N67" s="31"/>
      <c r="O67" s="25"/>
      <c r="P67" s="31"/>
      <c r="Q67" s="25"/>
      <c r="R67" s="31"/>
      <c r="S67" s="25"/>
      <c r="T67" s="31"/>
      <c r="U67" s="25"/>
      <c r="V67" s="31"/>
      <c r="W67" s="25"/>
    </row>
    <row r="68" spans="1:23" s="144" customFormat="1" ht="15.6" hidden="1" x14ac:dyDescent="0.3">
      <c r="A68" s="22"/>
      <c r="B68" s="66"/>
      <c r="C68" s="22"/>
      <c r="D68" s="22"/>
      <c r="E68" s="22"/>
      <c r="F68" s="22"/>
      <c r="G68" s="25"/>
      <c r="H68" s="26"/>
      <c r="I68" s="26"/>
      <c r="J68" s="26"/>
      <c r="K68" s="25"/>
      <c r="L68" s="31"/>
      <c r="M68" s="25"/>
      <c r="N68" s="31"/>
      <c r="O68" s="25"/>
      <c r="P68" s="31"/>
      <c r="Q68" s="25"/>
      <c r="R68" s="31"/>
      <c r="S68" s="25"/>
      <c r="T68" s="31"/>
      <c r="U68" s="25"/>
      <c r="V68" s="31"/>
      <c r="W68" s="25"/>
    </row>
    <row r="69" spans="1:23" s="144" customFormat="1" ht="15.6" hidden="1" x14ac:dyDescent="0.3">
      <c r="A69" s="22"/>
      <c r="B69" s="66"/>
      <c r="C69" s="22"/>
      <c r="D69" s="22"/>
      <c r="E69" s="22"/>
      <c r="F69" s="22"/>
      <c r="G69" s="25"/>
      <c r="H69" s="26"/>
      <c r="I69" s="26"/>
      <c r="J69" s="26"/>
      <c r="K69" s="25"/>
      <c r="L69" s="31"/>
      <c r="M69" s="25"/>
      <c r="N69" s="31"/>
      <c r="O69" s="25"/>
      <c r="P69" s="31"/>
      <c r="Q69" s="25"/>
      <c r="R69" s="31"/>
      <c r="S69" s="25"/>
      <c r="T69" s="31"/>
      <c r="U69" s="25"/>
      <c r="V69" s="31"/>
      <c r="W69" s="25"/>
    </row>
    <row r="70" spans="1:23" s="144" customFormat="1" ht="15.6" hidden="1" x14ac:dyDescent="0.3">
      <c r="A70" s="22"/>
      <c r="B70" s="66"/>
      <c r="C70" s="22"/>
      <c r="D70" s="22"/>
      <c r="E70" s="22"/>
      <c r="F70" s="22"/>
      <c r="G70" s="25"/>
      <c r="H70" s="26"/>
      <c r="I70" s="26"/>
      <c r="J70" s="26"/>
      <c r="K70" s="25"/>
      <c r="L70" s="31"/>
      <c r="M70" s="25"/>
      <c r="N70" s="31"/>
      <c r="O70" s="25"/>
      <c r="P70" s="31"/>
      <c r="Q70" s="25"/>
      <c r="R70" s="31"/>
      <c r="S70" s="25"/>
      <c r="T70" s="31"/>
      <c r="U70" s="25"/>
      <c r="V70" s="31"/>
      <c r="W70" s="25"/>
    </row>
    <row r="71" spans="1:23" s="144" customFormat="1" ht="15.6" hidden="1" x14ac:dyDescent="0.3">
      <c r="A71" s="22"/>
      <c r="B71" s="66"/>
      <c r="C71" s="22"/>
      <c r="D71" s="22"/>
      <c r="E71" s="22"/>
      <c r="F71" s="22"/>
      <c r="G71" s="25"/>
      <c r="H71" s="26"/>
      <c r="I71" s="26"/>
      <c r="J71" s="26"/>
      <c r="K71" s="25"/>
      <c r="L71" s="31"/>
      <c r="M71" s="25"/>
      <c r="N71" s="31"/>
      <c r="O71" s="25"/>
      <c r="P71" s="31"/>
      <c r="Q71" s="25"/>
      <c r="R71" s="31"/>
      <c r="S71" s="25"/>
      <c r="T71" s="31"/>
      <c r="U71" s="25"/>
      <c r="V71" s="31"/>
      <c r="W71" s="25"/>
    </row>
    <row r="72" spans="1:23" s="144" customFormat="1" ht="15.6" hidden="1" x14ac:dyDescent="0.3">
      <c r="A72" s="22"/>
      <c r="B72" s="66"/>
      <c r="C72" s="22"/>
      <c r="D72" s="22"/>
      <c r="E72" s="22"/>
      <c r="F72" s="22"/>
      <c r="G72" s="25"/>
      <c r="H72" s="26"/>
      <c r="I72" s="26"/>
      <c r="J72" s="26"/>
      <c r="K72" s="25"/>
      <c r="L72" s="31"/>
      <c r="M72" s="25"/>
      <c r="N72" s="31"/>
      <c r="O72" s="25"/>
      <c r="P72" s="31"/>
      <c r="Q72" s="25"/>
      <c r="R72" s="31"/>
      <c r="S72" s="25"/>
      <c r="T72" s="31"/>
      <c r="U72" s="25"/>
      <c r="V72" s="31"/>
      <c r="W72" s="25"/>
    </row>
    <row r="73" spans="1:23" s="144" customFormat="1" ht="15.6" hidden="1" x14ac:dyDescent="0.3">
      <c r="A73" s="22"/>
      <c r="B73" s="66"/>
      <c r="C73" s="22"/>
      <c r="D73" s="22"/>
      <c r="E73" s="22"/>
      <c r="F73" s="22"/>
      <c r="G73" s="25"/>
      <c r="H73" s="26"/>
      <c r="I73" s="26"/>
      <c r="J73" s="26"/>
      <c r="K73" s="25"/>
      <c r="L73" s="31"/>
      <c r="M73" s="25"/>
      <c r="N73" s="31"/>
      <c r="O73" s="25"/>
      <c r="P73" s="31"/>
      <c r="Q73" s="25"/>
      <c r="R73" s="31"/>
      <c r="S73" s="25"/>
      <c r="T73" s="31"/>
      <c r="U73" s="25"/>
      <c r="V73" s="31"/>
      <c r="W73" s="25"/>
    </row>
    <row r="74" spans="1:23" s="144" customFormat="1" ht="15.6" hidden="1" x14ac:dyDescent="0.3">
      <c r="A74" s="47"/>
      <c r="B74" s="66"/>
      <c r="C74" s="138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1:23" s="144" customFormat="1" ht="15.6" hidden="1" x14ac:dyDescent="0.3">
      <c r="A75" s="47"/>
      <c r="B75" s="66"/>
      <c r="C75" s="138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1:23" s="144" customFormat="1" ht="15.6" hidden="1" x14ac:dyDescent="0.3">
      <c r="A76" s="47"/>
      <c r="B76" s="66"/>
      <c r="C76" s="138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1:23" s="144" customFormat="1" ht="15.6" hidden="1" x14ac:dyDescent="0.3">
      <c r="A77" s="47"/>
      <c r="B77" s="66"/>
      <c r="C77" s="138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144" customFormat="1" ht="15.6" hidden="1" x14ac:dyDescent="0.3">
      <c r="A78" s="47"/>
      <c r="B78" s="66"/>
      <c r="C78" s="138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1:23" s="144" customFormat="1" ht="15.6" hidden="1" x14ac:dyDescent="0.3">
      <c r="A79" s="47"/>
      <c r="B79" s="28"/>
      <c r="C79" s="138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s="144" customFormat="1" ht="15.6" hidden="1" x14ac:dyDescent="0.3">
      <c r="A80" s="47"/>
      <c r="B80" s="28"/>
      <c r="C80" s="138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s="144" customFormat="1" ht="15.6" hidden="1" x14ac:dyDescent="0.3">
      <c r="A81" s="47"/>
      <c r="B81" s="28"/>
      <c r="C81" s="138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s="144" customFormat="1" ht="15.6" hidden="1" x14ac:dyDescent="0.3">
      <c r="A82" s="47"/>
      <c r="B82" s="28"/>
      <c r="C82" s="138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s="144" customFormat="1" ht="15.6" hidden="1" x14ac:dyDescent="0.3">
      <c r="A83" s="47"/>
      <c r="B83" s="28"/>
      <c r="C83" s="138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s="144" customFormat="1" ht="15.6" hidden="1" x14ac:dyDescent="0.3">
      <c r="A84" s="47"/>
      <c r="B84" s="28"/>
      <c r="C84" s="138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s="144" customFormat="1" ht="15.6" hidden="1" x14ac:dyDescent="0.3">
      <c r="A85" s="47"/>
      <c r="B85" s="28"/>
      <c r="C85" s="138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s="144" customFormat="1" ht="15.6" hidden="1" x14ac:dyDescent="0.3">
      <c r="A86" s="47"/>
      <c r="B86" s="28"/>
      <c r="C86" s="138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s="144" customFormat="1" ht="15.6" hidden="1" x14ac:dyDescent="0.3">
      <c r="A87" s="47"/>
      <c r="B87" s="28"/>
      <c r="C87" s="138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144" customFormat="1" ht="15.6" hidden="1" x14ac:dyDescent="0.3">
      <c r="A88" s="47"/>
      <c r="B88" s="28"/>
      <c r="C88" s="138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1:23" s="144" customFormat="1" ht="15.6" hidden="1" x14ac:dyDescent="0.3">
      <c r="A89" s="47"/>
      <c r="B89" s="28"/>
      <c r="C89" s="138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1:23" s="144" customFormat="1" ht="15.6" hidden="1" x14ac:dyDescent="0.3">
      <c r="A90" s="47"/>
      <c r="B90" s="28"/>
      <c r="C90" s="138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1:23" s="144" customFormat="1" ht="15.6" hidden="1" x14ac:dyDescent="0.3">
      <c r="A91" s="47"/>
      <c r="B91" s="28"/>
      <c r="C91" s="138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1:23" s="144" customFormat="1" ht="15.6" hidden="1" x14ac:dyDescent="0.3">
      <c r="A92" s="47"/>
      <c r="B92" s="28"/>
      <c r="C92" s="138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1:23" s="144" customFormat="1" ht="15.6" hidden="1" x14ac:dyDescent="0.3">
      <c r="A93" s="47"/>
      <c r="B93" s="28"/>
      <c r="C93" s="138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1:23" s="144" customFormat="1" ht="15.6" hidden="1" x14ac:dyDescent="0.3">
      <c r="A94" s="47"/>
      <c r="B94" s="28"/>
      <c r="C94" s="138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1:23" s="144" customFormat="1" ht="15.6" hidden="1" x14ac:dyDescent="0.3">
      <c r="A95" s="47"/>
      <c r="B95" s="28"/>
      <c r="C95" s="138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1:23" s="144" customFormat="1" ht="15.6" hidden="1" x14ac:dyDescent="0.3">
      <c r="A96" s="47"/>
      <c r="B96" s="28"/>
      <c r="C96" s="138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1:23" s="144" customFormat="1" ht="15.6" hidden="1" x14ac:dyDescent="0.3">
      <c r="A97" s="47"/>
      <c r="B97" s="28"/>
      <c r="C97" s="138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1:23" s="144" customFormat="1" ht="15.6" hidden="1" x14ac:dyDescent="0.3">
      <c r="A98" s="47"/>
      <c r="B98" s="28"/>
      <c r="C98" s="138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1:23" s="144" customFormat="1" ht="15.6" hidden="1" x14ac:dyDescent="0.3">
      <c r="A99" s="47"/>
      <c r="B99" s="28"/>
      <c r="C99" s="138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1:23" s="144" customFormat="1" hidden="1" x14ac:dyDescent="0.3">
      <c r="A100" s="47"/>
      <c r="B100" s="138"/>
      <c r="C100" s="138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:23" s="144" customFormat="1" hidden="1" x14ac:dyDescent="0.3">
      <c r="A101" s="47"/>
      <c r="B101" s="138"/>
      <c r="C101" s="138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23" s="144" customFormat="1" hidden="1" x14ac:dyDescent="0.3">
      <c r="A102" s="47"/>
      <c r="B102" s="138"/>
      <c r="C102" s="138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:23" s="144" customFormat="1" hidden="1" x14ac:dyDescent="0.3">
      <c r="A103" s="47"/>
      <c r="B103" s="138"/>
      <c r="C103" s="138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1:23" s="144" customFormat="1" hidden="1" x14ac:dyDescent="0.3">
      <c r="A104" s="47"/>
      <c r="B104" s="138"/>
      <c r="C104" s="138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1:23" s="144" customFormat="1" hidden="1" x14ac:dyDescent="0.3">
      <c r="A105" s="47"/>
      <c r="B105" s="138"/>
      <c r="C105" s="138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1:23" s="144" customFormat="1" hidden="1" x14ac:dyDescent="0.3">
      <c r="A106" s="47"/>
      <c r="B106" s="138"/>
      <c r="C106" s="138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1:23" s="144" customFormat="1" hidden="1" x14ac:dyDescent="0.3">
      <c r="A107" s="47"/>
      <c r="B107" s="138"/>
      <c r="C107" s="138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s="144" customFormat="1" hidden="1" x14ac:dyDescent="0.3">
      <c r="A108" s="47"/>
      <c r="B108" s="138"/>
      <c r="C108" s="138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1:23" s="144" customFormat="1" hidden="1" x14ac:dyDescent="0.3">
      <c r="A109" s="47"/>
      <c r="B109" s="138"/>
      <c r="C109" s="138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1:23" s="144" customFormat="1" hidden="1" x14ac:dyDescent="0.3">
      <c r="A110" s="47"/>
      <c r="B110" s="138"/>
      <c r="C110" s="138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:23" s="144" customFormat="1" hidden="1" x14ac:dyDescent="0.3">
      <c r="A111" s="47"/>
      <c r="B111" s="138"/>
      <c r="C111" s="138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:23" s="144" customFormat="1" hidden="1" x14ac:dyDescent="0.3">
      <c r="A112" s="47"/>
      <c r="B112" s="138"/>
      <c r="C112" s="138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:23" s="144" customFormat="1" hidden="1" x14ac:dyDescent="0.3">
      <c r="A113" s="47"/>
      <c r="B113" s="138"/>
      <c r="C113" s="138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1:23" s="144" customFormat="1" hidden="1" x14ac:dyDescent="0.3">
      <c r="A114" s="47"/>
      <c r="B114" s="138"/>
      <c r="C114" s="138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:23" s="144" customFormat="1" hidden="1" x14ac:dyDescent="0.3">
      <c r="A115" s="47"/>
      <c r="B115" s="138"/>
      <c r="C115" s="138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1:23" s="144" customFormat="1" hidden="1" x14ac:dyDescent="0.3">
      <c r="A116" s="47"/>
      <c r="B116" s="138"/>
      <c r="C116" s="138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1:23" s="144" customFormat="1" hidden="1" x14ac:dyDescent="0.3">
      <c r="A117" s="47"/>
      <c r="B117" s="138"/>
      <c r="C117" s="138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1:23" s="144" customFormat="1" hidden="1" x14ac:dyDescent="0.3">
      <c r="A118" s="47"/>
      <c r="B118" s="138"/>
      <c r="C118" s="138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1:23" s="144" customFormat="1" hidden="1" x14ac:dyDescent="0.3">
      <c r="A119" s="47"/>
      <c r="B119" s="138"/>
      <c r="C119" s="138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1:23" s="144" customFormat="1" hidden="1" x14ac:dyDescent="0.3">
      <c r="A120" s="47"/>
      <c r="B120" s="138"/>
      <c r="C120" s="138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1:23" s="144" customFormat="1" hidden="1" x14ac:dyDescent="0.3">
      <c r="A121" s="47"/>
      <c r="B121" s="138"/>
      <c r="C121" s="138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1:23" s="144" customFormat="1" hidden="1" x14ac:dyDescent="0.3">
      <c r="A122" s="47"/>
      <c r="B122" s="138"/>
      <c r="C122" s="138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1:23" s="144" customFormat="1" hidden="1" x14ac:dyDescent="0.3">
      <c r="A123" s="47"/>
      <c r="B123" s="138"/>
      <c r="C123" s="138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1:23" s="144" customFormat="1" hidden="1" x14ac:dyDescent="0.3">
      <c r="A124" s="47"/>
      <c r="B124" s="138"/>
      <c r="C124" s="138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1:23" s="144" customFormat="1" hidden="1" x14ac:dyDescent="0.3">
      <c r="A125" s="47"/>
      <c r="B125" s="138"/>
      <c r="C125" s="138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1:23" s="144" customFormat="1" hidden="1" x14ac:dyDescent="0.3">
      <c r="A126" s="47"/>
      <c r="B126" s="138"/>
      <c r="C126" s="138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1:23" s="144" customFormat="1" hidden="1" x14ac:dyDescent="0.3">
      <c r="A127" s="47"/>
      <c r="B127" s="138"/>
      <c r="C127" s="138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1:23" s="144" customFormat="1" hidden="1" x14ac:dyDescent="0.3">
      <c r="A128" s="47"/>
      <c r="B128" s="138"/>
      <c r="C128" s="138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1:23" s="144" customFormat="1" hidden="1" x14ac:dyDescent="0.3">
      <c r="A129" s="47"/>
      <c r="B129" s="138"/>
      <c r="C129" s="138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1:23" s="144" customFormat="1" hidden="1" x14ac:dyDescent="0.3">
      <c r="A130" s="47"/>
      <c r="B130" s="138"/>
      <c r="C130" s="138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1:23" s="144" customFormat="1" hidden="1" x14ac:dyDescent="0.3">
      <c r="A131" s="47"/>
      <c r="B131" s="138"/>
      <c r="C131" s="138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1:23" s="144" customFormat="1" hidden="1" x14ac:dyDescent="0.3">
      <c r="A132" s="47"/>
      <c r="B132" s="138"/>
      <c r="C132" s="138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1:23" s="144" customFormat="1" hidden="1" x14ac:dyDescent="0.3">
      <c r="A133" s="47"/>
      <c r="B133" s="138"/>
      <c r="C133" s="138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1:23" s="144" customFormat="1" hidden="1" x14ac:dyDescent="0.3">
      <c r="A134" s="47"/>
      <c r="B134" s="138"/>
      <c r="C134" s="138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1:23" s="144" customFormat="1" hidden="1" x14ac:dyDescent="0.3">
      <c r="A135" s="47"/>
      <c r="B135" s="138"/>
      <c r="C135" s="138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1:23" s="144" customFormat="1" hidden="1" x14ac:dyDescent="0.3">
      <c r="A136" s="47"/>
      <c r="B136" s="138"/>
      <c r="C136" s="138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1:23" s="144" customFormat="1" hidden="1" x14ac:dyDescent="0.3">
      <c r="A137" s="47"/>
      <c r="B137" s="138"/>
      <c r="C137" s="138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1:23" s="144" customFormat="1" hidden="1" x14ac:dyDescent="0.3">
      <c r="A138" s="47"/>
      <c r="B138" s="138"/>
      <c r="C138" s="138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1:23" s="144" customFormat="1" hidden="1" x14ac:dyDescent="0.3">
      <c r="A139" s="47"/>
      <c r="B139" s="138"/>
      <c r="C139" s="138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1:23" s="144" customFormat="1" hidden="1" x14ac:dyDescent="0.3">
      <c r="A140" s="47"/>
      <c r="B140" s="138"/>
      <c r="C140" s="138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1:23" s="144" customFormat="1" hidden="1" x14ac:dyDescent="0.3">
      <c r="A141" s="47"/>
      <c r="B141" s="138"/>
      <c r="C141" s="138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1:23" s="144" customFormat="1" hidden="1" x14ac:dyDescent="0.3">
      <c r="A142" s="47"/>
      <c r="B142" s="138"/>
      <c r="C142" s="138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1:23" s="144" customFormat="1" hidden="1" x14ac:dyDescent="0.3">
      <c r="A143" s="47"/>
      <c r="B143" s="138"/>
      <c r="C143" s="138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1:23" s="144" customFormat="1" hidden="1" x14ac:dyDescent="0.3">
      <c r="A144" s="47"/>
      <c r="B144" s="138"/>
      <c r="C144" s="138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1:23" s="144" customFormat="1" hidden="1" x14ac:dyDescent="0.3">
      <c r="A145" s="47"/>
      <c r="B145" s="138"/>
      <c r="C145" s="138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1:23" s="144" customFormat="1" hidden="1" x14ac:dyDescent="0.3">
      <c r="A146" s="47"/>
      <c r="B146" s="138"/>
      <c r="C146" s="138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1:23" s="144" customFormat="1" hidden="1" x14ac:dyDescent="0.3">
      <c r="A147" s="47"/>
      <c r="B147" s="138"/>
      <c r="C147" s="138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1:23" s="144" customFormat="1" hidden="1" x14ac:dyDescent="0.3">
      <c r="A148" s="47"/>
      <c r="B148" s="138"/>
      <c r="C148" s="138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1:23" s="144" customFormat="1" hidden="1" x14ac:dyDescent="0.3">
      <c r="A149" s="47"/>
      <c r="B149" s="138"/>
      <c r="C149" s="138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1:23" s="144" customFormat="1" hidden="1" x14ac:dyDescent="0.3">
      <c r="A150" s="47"/>
      <c r="B150" s="138"/>
      <c r="C150" s="138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1:23" s="144" customFormat="1" hidden="1" x14ac:dyDescent="0.3">
      <c r="A151" s="47"/>
      <c r="B151" s="138"/>
      <c r="C151" s="138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1:23" s="144" customFormat="1" hidden="1" x14ac:dyDescent="0.3">
      <c r="A152" s="47"/>
      <c r="B152" s="138"/>
      <c r="C152" s="138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1:23" s="144" customFormat="1" hidden="1" x14ac:dyDescent="0.3">
      <c r="A153" s="47"/>
      <c r="B153" s="138"/>
      <c r="C153" s="138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1:23" s="144" customFormat="1" hidden="1" x14ac:dyDescent="0.3">
      <c r="A154" s="47"/>
      <c r="B154" s="138"/>
      <c r="C154" s="138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1:23" s="144" customFormat="1" hidden="1" x14ac:dyDescent="0.3">
      <c r="A155" s="47"/>
      <c r="B155" s="138"/>
      <c r="C155" s="138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1:23" s="144" customFormat="1" hidden="1" x14ac:dyDescent="0.3">
      <c r="A156" s="47"/>
      <c r="B156" s="138"/>
      <c r="C156" s="138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1:23" s="144" customFormat="1" hidden="1" x14ac:dyDescent="0.3">
      <c r="A157" s="47"/>
      <c r="B157" s="138"/>
      <c r="C157" s="138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1:23" s="144" customFormat="1" hidden="1" x14ac:dyDescent="0.3">
      <c r="A158" s="47"/>
      <c r="B158" s="138"/>
      <c r="C158" s="138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1:23" s="144" customFormat="1" hidden="1" x14ac:dyDescent="0.3">
      <c r="A159" s="47"/>
      <c r="B159" s="138"/>
      <c r="C159" s="138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1:23" s="144" customFormat="1" hidden="1" x14ac:dyDescent="0.3">
      <c r="A160" s="47"/>
      <c r="B160" s="138"/>
      <c r="C160" s="138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1:23" s="144" customFormat="1" hidden="1" x14ac:dyDescent="0.3">
      <c r="A161" s="47"/>
      <c r="B161" s="138"/>
      <c r="C161" s="138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1:23" s="144" customFormat="1" hidden="1" x14ac:dyDescent="0.3">
      <c r="A162" s="47"/>
      <c r="B162" s="138"/>
      <c r="C162" s="138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1:23" s="144" customFormat="1" hidden="1" x14ac:dyDescent="0.3">
      <c r="A163" s="47"/>
      <c r="B163" s="138"/>
      <c r="C163" s="138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1:23" s="144" customFormat="1" hidden="1" x14ac:dyDescent="0.3">
      <c r="A164" s="47"/>
      <c r="B164" s="138"/>
      <c r="C164" s="138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1:23" s="144" customFormat="1" hidden="1" x14ac:dyDescent="0.3">
      <c r="A165" s="47"/>
      <c r="B165" s="138"/>
      <c r="C165" s="138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1:23" s="144" customFormat="1" hidden="1" x14ac:dyDescent="0.3">
      <c r="A166" s="47"/>
      <c r="B166" s="138"/>
      <c r="C166" s="138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1:23" s="144" customFormat="1" hidden="1" x14ac:dyDescent="0.3">
      <c r="A167" s="47"/>
      <c r="B167" s="138"/>
      <c r="C167" s="138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1:23" s="144" customFormat="1" hidden="1" x14ac:dyDescent="0.3">
      <c r="A168" s="47"/>
      <c r="B168" s="138"/>
      <c r="C168" s="138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1:23" s="144" customFormat="1" hidden="1" x14ac:dyDescent="0.3">
      <c r="A169" s="47"/>
      <c r="B169" s="138"/>
      <c r="C169" s="138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1:23" s="144" customFormat="1" hidden="1" x14ac:dyDescent="0.3">
      <c r="A170" s="47"/>
      <c r="B170" s="138"/>
      <c r="C170" s="138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1:23" s="144" customFormat="1" hidden="1" x14ac:dyDescent="0.3">
      <c r="A171" s="47"/>
      <c r="B171" s="138"/>
      <c r="C171" s="138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1:23" s="144" customFormat="1" hidden="1" x14ac:dyDescent="0.3">
      <c r="A172" s="47"/>
      <c r="B172" s="138"/>
      <c r="C172" s="138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1:23" s="144" customFormat="1" hidden="1" x14ac:dyDescent="0.3">
      <c r="A173" s="47"/>
      <c r="B173" s="138"/>
      <c r="C173" s="138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1:23" s="144" customFormat="1" hidden="1" x14ac:dyDescent="0.3">
      <c r="A174" s="47"/>
      <c r="B174" s="138"/>
      <c r="C174" s="138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1:23" s="144" customFormat="1" hidden="1" x14ac:dyDescent="0.3">
      <c r="A175" s="47"/>
      <c r="B175" s="138"/>
      <c r="C175" s="138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1:23" s="144" customFormat="1" hidden="1" x14ac:dyDescent="0.3">
      <c r="A176" s="47"/>
      <c r="B176" s="138"/>
      <c r="C176" s="138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1:23" s="144" customFormat="1" hidden="1" x14ac:dyDescent="0.3">
      <c r="A177" s="47"/>
      <c r="B177" s="138"/>
      <c r="C177" s="138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1:23" s="144" customFormat="1" hidden="1" x14ac:dyDescent="0.3">
      <c r="A178" s="47"/>
      <c r="B178" s="138"/>
      <c r="C178" s="138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1:23" s="144" customFormat="1" hidden="1" x14ac:dyDescent="0.3">
      <c r="A179" s="47"/>
      <c r="B179" s="138"/>
      <c r="C179" s="138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1:23" s="144" customFormat="1" hidden="1" x14ac:dyDescent="0.3">
      <c r="A180" s="47"/>
      <c r="B180" s="138"/>
      <c r="C180" s="138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1:23" s="144" customFormat="1" hidden="1" x14ac:dyDescent="0.3">
      <c r="A181" s="47"/>
      <c r="B181" s="138"/>
      <c r="C181" s="138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1:23" s="144" customFormat="1" hidden="1" x14ac:dyDescent="0.3">
      <c r="A182" s="47"/>
      <c r="B182" s="138"/>
      <c r="C182" s="138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1:23" s="144" customFormat="1" hidden="1" x14ac:dyDescent="0.3">
      <c r="A183" s="47"/>
      <c r="B183" s="138"/>
      <c r="C183" s="138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1:23" s="144" customFormat="1" hidden="1" x14ac:dyDescent="0.3">
      <c r="A184" s="47"/>
      <c r="B184" s="138"/>
      <c r="C184" s="138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1:23" s="144" customFormat="1" hidden="1" x14ac:dyDescent="0.3">
      <c r="A185" s="47"/>
      <c r="B185" s="138"/>
      <c r="C185" s="138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1:23" s="144" customFormat="1" hidden="1" x14ac:dyDescent="0.3">
      <c r="A186" s="47"/>
      <c r="B186" s="138"/>
      <c r="C186" s="138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1:23" s="144" customFormat="1" hidden="1" x14ac:dyDescent="0.3">
      <c r="A187" s="47"/>
      <c r="B187" s="138"/>
      <c r="C187" s="138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1:23" s="144" customFormat="1" hidden="1" x14ac:dyDescent="0.3">
      <c r="A188" s="47"/>
      <c r="B188" s="138"/>
      <c r="C188" s="138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1:23" s="144" customFormat="1" hidden="1" x14ac:dyDescent="0.3">
      <c r="A189" s="47"/>
      <c r="B189" s="138"/>
      <c r="C189" s="138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1:23" hidden="1" x14ac:dyDescent="0.3"/>
    <row r="191" spans="1:23" hidden="1" x14ac:dyDescent="0.3"/>
    <row r="192" spans="1:23" hidden="1" x14ac:dyDescent="0.3"/>
  </sheetData>
  <sheetProtection password="DB79" sheet="1" objects="1" scenarios="1"/>
  <customSheetViews>
    <customSheetView guid="{66AF0A42-F63F-4FA7-868C-A359F93CB329}" fitToPage="1" hiddenRows="1" hiddenColumns="1">
      <selection activeCell="D10" sqref="D10:F10"/>
      <pageMargins left="0.70866141732283472" right="0.70866141732283472" top="0.74803149606299213" bottom="0.74803149606299213" header="0.31496062992125984" footer="0.31496062992125984"/>
      <printOptions horizontalCentered="1"/>
      <pageSetup paperSize="9" scale="68" fitToHeight="0" orientation="portrait" r:id="rId1"/>
      <headerFooter>
        <oddHeader>&amp;C&amp;A</oddHeader>
        <oddFooter>&amp;L&amp;F&amp;C&amp;P / &amp;N&amp;R&amp;D  &amp;T</oddFooter>
      </headerFooter>
    </customSheetView>
  </customSheetViews>
  <mergeCells count="126">
    <mergeCell ref="A13:C13"/>
    <mergeCell ref="D13:F13"/>
    <mergeCell ref="G13:V13"/>
    <mergeCell ref="A6:V6"/>
    <mergeCell ref="A7:V7"/>
    <mergeCell ref="A8:V8"/>
    <mergeCell ref="A11:C11"/>
    <mergeCell ref="G12:H12"/>
    <mergeCell ref="I12:K12"/>
    <mergeCell ref="A10:C10"/>
    <mergeCell ref="D10:F10"/>
    <mergeCell ref="G10:V10"/>
    <mergeCell ref="L12:M12"/>
    <mergeCell ref="B57:V57"/>
    <mergeCell ref="A16:C16"/>
    <mergeCell ref="D16:V16"/>
    <mergeCell ref="D11:V11"/>
    <mergeCell ref="A12:C12"/>
    <mergeCell ref="D12:F12"/>
    <mergeCell ref="A15:C15"/>
    <mergeCell ref="D15:F15"/>
    <mergeCell ref="G15:V15"/>
    <mergeCell ref="D42:E42"/>
    <mergeCell ref="D43:E43"/>
    <mergeCell ref="O43:Q43"/>
    <mergeCell ref="S43:T43"/>
    <mergeCell ref="B42:C42"/>
    <mergeCell ref="H19:V19"/>
    <mergeCell ref="B47:C47"/>
    <mergeCell ref="D47:E47"/>
    <mergeCell ref="O47:Q47"/>
    <mergeCell ref="S47:T47"/>
    <mergeCell ref="B46:C46"/>
    <mergeCell ref="D48:E48"/>
    <mergeCell ref="O48:Q48"/>
    <mergeCell ref="S48:T48"/>
    <mergeCell ref="D39:E39"/>
    <mergeCell ref="B3:V4"/>
    <mergeCell ref="B55:V55"/>
    <mergeCell ref="B59:V59"/>
    <mergeCell ref="B60:V60"/>
    <mergeCell ref="D14:V14"/>
    <mergeCell ref="A14:C14"/>
    <mergeCell ref="B56:V56"/>
    <mergeCell ref="B54:V54"/>
    <mergeCell ref="B53:V53"/>
    <mergeCell ref="B58:V58"/>
    <mergeCell ref="O42:Q42"/>
    <mergeCell ref="O39:Q39"/>
    <mergeCell ref="S39:T39"/>
    <mergeCell ref="B40:C40"/>
    <mergeCell ref="D40:E40"/>
    <mergeCell ref="O40:Q40"/>
    <mergeCell ref="S40:T40"/>
    <mergeCell ref="B41:C41"/>
    <mergeCell ref="B45:C45"/>
    <mergeCell ref="D45:E45"/>
    <mergeCell ref="G32:H32"/>
    <mergeCell ref="J37:J38"/>
    <mergeCell ref="B31:D31"/>
    <mergeCell ref="B29:D29"/>
    <mergeCell ref="D41:E41"/>
    <mergeCell ref="S37:T38"/>
    <mergeCell ref="B38:C38"/>
    <mergeCell ref="S44:T44"/>
    <mergeCell ref="O41:Q41"/>
    <mergeCell ref="S41:T41"/>
    <mergeCell ref="D38:E38"/>
    <mergeCell ref="B23:D23"/>
    <mergeCell ref="E23:F23"/>
    <mergeCell ref="O44:Q44"/>
    <mergeCell ref="S42:T42"/>
    <mergeCell ref="B43:C43"/>
    <mergeCell ref="E29:F29"/>
    <mergeCell ref="A35:V35"/>
    <mergeCell ref="A31:A33"/>
    <mergeCell ref="E31:F31"/>
    <mergeCell ref="B32:D32"/>
    <mergeCell ref="E32:F32"/>
    <mergeCell ref="E27:F27"/>
    <mergeCell ref="B28:D28"/>
    <mergeCell ref="J32:V32"/>
    <mergeCell ref="A49:E49"/>
    <mergeCell ref="O49:Q49"/>
    <mergeCell ref="S49:T49"/>
    <mergeCell ref="B25:D25"/>
    <mergeCell ref="E25:F25"/>
    <mergeCell ref="B48:C48"/>
    <mergeCell ref="A20:A29"/>
    <mergeCell ref="B21:D21"/>
    <mergeCell ref="E21:F21"/>
    <mergeCell ref="D46:E46"/>
    <mergeCell ref="O46:Q46"/>
    <mergeCell ref="S46:T46"/>
    <mergeCell ref="O45:Q45"/>
    <mergeCell ref="S45:T45"/>
    <mergeCell ref="E28:F28"/>
    <mergeCell ref="G31:H31"/>
    <mergeCell ref="B39:C39"/>
    <mergeCell ref="B26:D26"/>
    <mergeCell ref="B24:D24"/>
    <mergeCell ref="E24:F24"/>
    <mergeCell ref="O37:Q38"/>
    <mergeCell ref="B22:V22"/>
    <mergeCell ref="B44:C44"/>
    <mergeCell ref="D44:E44"/>
    <mergeCell ref="A18:V18"/>
    <mergeCell ref="F37:F38"/>
    <mergeCell ref="H37:H38"/>
    <mergeCell ref="B19:D19"/>
    <mergeCell ref="E19:F19"/>
    <mergeCell ref="H21:V21"/>
    <mergeCell ref="H29:V29"/>
    <mergeCell ref="J31:V31"/>
    <mergeCell ref="H23:V23"/>
    <mergeCell ref="H27:V27"/>
    <mergeCell ref="H24:V24"/>
    <mergeCell ref="H25:V25"/>
    <mergeCell ref="H26:V26"/>
    <mergeCell ref="H28:V28"/>
    <mergeCell ref="B20:V20"/>
    <mergeCell ref="E26:F26"/>
    <mergeCell ref="B27:D27"/>
    <mergeCell ref="B33:D33"/>
    <mergeCell ref="E33:F33"/>
    <mergeCell ref="B37:E37"/>
  </mergeCells>
  <conditionalFormatting sqref="T51:T52 R51:R52 R61:R73 T61:T73 B50:W50">
    <cfRule type="cellIs" dxfId="117" priority="278" stopIfTrue="1" operator="equal">
      <formula>"ERROR"</formula>
    </cfRule>
  </conditionalFormatting>
  <conditionalFormatting sqref="L65:L73">
    <cfRule type="cellIs" dxfId="116" priority="277" stopIfTrue="1" operator="equal">
      <formula>"ERROR"</formula>
    </cfRule>
  </conditionalFormatting>
  <conditionalFormatting sqref="V65:V73">
    <cfRule type="cellIs" dxfId="115" priority="276" stopIfTrue="1" operator="equal">
      <formula>"ERROR"</formula>
    </cfRule>
  </conditionalFormatting>
  <conditionalFormatting sqref="N65:N73">
    <cfRule type="cellIs" dxfId="114" priority="275" stopIfTrue="1" operator="equal">
      <formula>"ERROR"</formula>
    </cfRule>
  </conditionalFormatting>
  <conditionalFormatting sqref="D11">
    <cfRule type="cellIs" dxfId="113" priority="270" stopIfTrue="1" operator="equal">
      <formula>"ERROR"</formula>
    </cfRule>
  </conditionalFormatting>
  <conditionalFormatting sqref="P65:P73">
    <cfRule type="cellIs" dxfId="112" priority="273" stopIfTrue="1" operator="equal">
      <formula>"ERROR"</formula>
    </cfRule>
  </conditionalFormatting>
  <conditionalFormatting sqref="G15 K15">
    <cfRule type="cellIs" dxfId="111" priority="272" stopIfTrue="1" operator="equal">
      <formula>"ERROR"</formula>
    </cfRule>
  </conditionalFormatting>
  <conditionalFormatting sqref="H65:H73">
    <cfRule type="cellIs" dxfId="110" priority="271" stopIfTrue="1" operator="equal">
      <formula>"ERROR"</formula>
    </cfRule>
  </conditionalFormatting>
  <conditionalFormatting sqref="B17:W17">
    <cfRule type="cellIs" dxfId="109" priority="269" stopIfTrue="1" operator="equal">
      <formula>"ERROR"</formula>
    </cfRule>
  </conditionalFormatting>
  <conditionalFormatting sqref="B55">
    <cfRule type="containsText" dxfId="108" priority="258" stopIfTrue="1" operator="containsText" text="Error: Subcontracting exceed 30% of Budget">
      <formula>NOT(ISERROR(SEARCH("Error: Subcontracting exceed 30% of Budget",B55)))</formula>
    </cfRule>
  </conditionalFormatting>
  <conditionalFormatting sqref="B56">
    <cfRule type="containsText" dxfId="107" priority="251" stopIfTrue="1" operator="containsText" text="error: Indirect Costs exceed 7%">
      <formula>NOT(ISERROR(SEARCH("error: Indirect Costs exceed 7%",B56)))</formula>
    </cfRule>
  </conditionalFormatting>
  <conditionalFormatting sqref="B58">
    <cfRule type="cellIs" dxfId="106" priority="244" stopIfTrue="1" operator="equal">
      <formula>"ERROR"</formula>
    </cfRule>
  </conditionalFormatting>
  <conditionalFormatting sqref="B54">
    <cfRule type="containsText" dxfId="105" priority="247" stopIfTrue="1" operator="containsText" text="Error: Equipment exceed 10% of Budge">
      <formula>NOT(ISERROR(SEARCH("Error: Equipment exceed 10% of Budge",B54)))</formula>
    </cfRule>
    <cfRule type="containsText" dxfId="104" priority="248" stopIfTrue="1" operator="containsText" text="Error: Subcontracting exceed 30% of Budget">
      <formula>NOT(ISERROR(SEARCH("Error: Subcontracting exceed 30% of Budget",B54)))</formula>
    </cfRule>
  </conditionalFormatting>
  <conditionalFormatting sqref="B53">
    <cfRule type="containsText" dxfId="103" priority="245" stopIfTrue="1" operator="containsText" text="Error: Equipment exceed 10% of Budge">
      <formula>NOT(ISERROR(SEARCH("Error: Equipment exceed 10% of Budge",B53)))</formula>
    </cfRule>
    <cfRule type="containsText" dxfId="102" priority="246" stopIfTrue="1" operator="containsText" text="Error: Subcontracting exceed 30% of Budget">
      <formula>NOT(ISERROR(SEARCH("Error: Subcontracting exceed 30% of Budget",B53)))</formula>
    </cfRule>
  </conditionalFormatting>
  <conditionalFormatting sqref="B58">
    <cfRule type="containsText" dxfId="101" priority="243" stopIfTrue="1" operator="containsText" text="Error: Cannot be superior to 25% -see 6,1 Of Invitation">
      <formula>NOT(ISERROR(SEARCH("Error: Cannot be superior to 25% -see 6,1 Of Invitation",B58)))</formula>
    </cfRule>
  </conditionalFormatting>
  <conditionalFormatting sqref="B59">
    <cfRule type="cellIs" dxfId="100" priority="242" stopIfTrue="1" operator="equal">
      <formula>"ERROR"</formula>
    </cfRule>
  </conditionalFormatting>
  <conditionalFormatting sqref="B59">
    <cfRule type="containsText" dxfId="99" priority="241" stopIfTrue="1" operator="containsText" text="Error: Cannot be superior to 25% -see 6,1 Of Invitation">
      <formula>NOT(ISERROR(SEARCH("Error: Cannot be superior to 25% -see 6,1 Of Invitation",B59)))</formula>
    </cfRule>
  </conditionalFormatting>
  <conditionalFormatting sqref="B60">
    <cfRule type="cellIs" dxfId="98" priority="240" stopIfTrue="1" operator="equal">
      <formula>"ERROR"</formula>
    </cfRule>
  </conditionalFormatting>
  <conditionalFormatting sqref="B60">
    <cfRule type="containsText" dxfId="97" priority="239" stopIfTrue="1" operator="containsText" text="Error: Cannot be superior to 25% -see 6,1 Of Invitation">
      <formula>NOT(ISERROR(SEARCH("Error: Cannot be superior to 25% -see 6,1 Of Invitation",B60)))</formula>
    </cfRule>
  </conditionalFormatting>
  <conditionalFormatting sqref="B57">
    <cfRule type="cellIs" dxfId="96" priority="238" stopIfTrue="1" operator="equal">
      <formula>"ERROR"</formula>
    </cfRule>
  </conditionalFormatting>
  <conditionalFormatting sqref="B57">
    <cfRule type="containsText" dxfId="95" priority="237" stopIfTrue="1" operator="containsText" text="Error: Cannot be superior to 25% -see 6,1 Of Invitation">
      <formula>NOT(ISERROR(SEARCH("Error: Cannot be superior to 25% -see 6,1 Of Invitation",B57)))</formula>
    </cfRule>
  </conditionalFormatting>
  <conditionalFormatting sqref="O37">
    <cfRule type="cellIs" dxfId="94" priority="224" stopIfTrue="1" operator="equal">
      <formula>"ERROR"</formula>
    </cfRule>
  </conditionalFormatting>
  <conditionalFormatting sqref="B37">
    <cfRule type="cellIs" dxfId="93" priority="45" stopIfTrue="1" operator="equal">
      <formula>"ERROR"</formula>
    </cfRule>
  </conditionalFormatting>
  <conditionalFormatting sqref="F39">
    <cfRule type="cellIs" dxfId="92" priority="227" stopIfTrue="1" operator="equal">
      <formula>"ERROR"</formula>
    </cfRule>
  </conditionalFormatting>
  <conditionalFormatting sqref="A18">
    <cfRule type="cellIs" dxfId="91" priority="229" stopIfTrue="1" operator="equal">
      <formula>"&gt; 30 %"</formula>
    </cfRule>
  </conditionalFormatting>
  <conditionalFormatting sqref="J41">
    <cfRule type="cellIs" dxfId="90" priority="201" stopIfTrue="1" operator="equal">
      <formula>"ERROR"</formula>
    </cfRule>
  </conditionalFormatting>
  <conditionalFormatting sqref="S37">
    <cfRule type="cellIs" dxfId="89" priority="216" stopIfTrue="1" operator="equal">
      <formula>"ERROR"</formula>
    </cfRule>
  </conditionalFormatting>
  <conditionalFormatting sqref="O39">
    <cfRule type="cellIs" dxfId="88" priority="214" stopIfTrue="1" operator="equal">
      <formula>"ERROR"</formula>
    </cfRule>
  </conditionalFormatting>
  <conditionalFormatting sqref="J39">
    <cfRule type="cellIs" dxfId="87" priority="215" stopIfTrue="1" operator="equal">
      <formula>"ERROR"</formula>
    </cfRule>
  </conditionalFormatting>
  <conditionalFormatting sqref="S39">
    <cfRule type="cellIs" dxfId="86" priority="213" stopIfTrue="1" operator="equal">
      <formula>"ERROR"</formula>
    </cfRule>
  </conditionalFormatting>
  <conditionalFormatting sqref="B38">
    <cfRule type="cellIs" dxfId="85" priority="210" stopIfTrue="1" operator="equal">
      <formula>"ERROR"</formula>
    </cfRule>
  </conditionalFormatting>
  <conditionalFormatting sqref="J40">
    <cfRule type="cellIs" dxfId="84" priority="205" stopIfTrue="1" operator="equal">
      <formula>"ERROR"</formula>
    </cfRule>
  </conditionalFormatting>
  <conditionalFormatting sqref="S40">
    <cfRule type="cellIs" dxfId="83" priority="203" stopIfTrue="1" operator="equal">
      <formula>"ERROR"</formula>
    </cfRule>
  </conditionalFormatting>
  <conditionalFormatting sqref="F40">
    <cfRule type="cellIs" dxfId="82" priority="206" stopIfTrue="1" operator="equal">
      <formula>"ERROR"</formula>
    </cfRule>
  </conditionalFormatting>
  <conditionalFormatting sqref="O40">
    <cfRule type="cellIs" dxfId="81" priority="204" stopIfTrue="1" operator="equal">
      <formula>"ERROR"</formula>
    </cfRule>
  </conditionalFormatting>
  <conditionalFormatting sqref="F41">
    <cfRule type="cellIs" dxfId="80" priority="202" stopIfTrue="1" operator="equal">
      <formula>"ERROR"</formula>
    </cfRule>
  </conditionalFormatting>
  <conditionalFormatting sqref="O41">
    <cfRule type="cellIs" dxfId="79" priority="200" stopIfTrue="1" operator="equal">
      <formula>"ERROR"</formula>
    </cfRule>
  </conditionalFormatting>
  <conditionalFormatting sqref="S41">
    <cfRule type="cellIs" dxfId="78" priority="199" stopIfTrue="1" operator="equal">
      <formula>"ERROR"</formula>
    </cfRule>
  </conditionalFormatting>
  <conditionalFormatting sqref="F42">
    <cfRule type="cellIs" dxfId="77" priority="198" stopIfTrue="1" operator="equal">
      <formula>"ERROR"</formula>
    </cfRule>
  </conditionalFormatting>
  <conditionalFormatting sqref="J42">
    <cfRule type="cellIs" dxfId="76" priority="197" stopIfTrue="1" operator="equal">
      <formula>"ERROR"</formula>
    </cfRule>
  </conditionalFormatting>
  <conditionalFormatting sqref="O42">
    <cfRule type="cellIs" dxfId="75" priority="196" stopIfTrue="1" operator="equal">
      <formula>"ERROR"</formula>
    </cfRule>
  </conditionalFormatting>
  <conditionalFormatting sqref="S42">
    <cfRule type="cellIs" dxfId="74" priority="195" stopIfTrue="1" operator="equal">
      <formula>"ERROR"</formula>
    </cfRule>
  </conditionalFormatting>
  <conditionalFormatting sqref="F43">
    <cfRule type="cellIs" dxfId="73" priority="194" stopIfTrue="1" operator="equal">
      <formula>"ERROR"</formula>
    </cfRule>
  </conditionalFormatting>
  <conditionalFormatting sqref="J43">
    <cfRule type="cellIs" dxfId="72" priority="193" stopIfTrue="1" operator="equal">
      <formula>"ERROR"</formula>
    </cfRule>
  </conditionalFormatting>
  <conditionalFormatting sqref="O43">
    <cfRule type="cellIs" dxfId="71" priority="192" stopIfTrue="1" operator="equal">
      <formula>"ERROR"</formula>
    </cfRule>
  </conditionalFormatting>
  <conditionalFormatting sqref="S43">
    <cfRule type="cellIs" dxfId="70" priority="191" stopIfTrue="1" operator="equal">
      <formula>"ERROR"</formula>
    </cfRule>
  </conditionalFormatting>
  <conditionalFormatting sqref="F44">
    <cfRule type="cellIs" dxfId="69" priority="190" stopIfTrue="1" operator="equal">
      <formula>"ERROR"</formula>
    </cfRule>
  </conditionalFormatting>
  <conditionalFormatting sqref="J44">
    <cfRule type="cellIs" dxfId="68" priority="189" stopIfTrue="1" operator="equal">
      <formula>"ERROR"</formula>
    </cfRule>
  </conditionalFormatting>
  <conditionalFormatting sqref="O44">
    <cfRule type="cellIs" dxfId="67" priority="188" stopIfTrue="1" operator="equal">
      <formula>"ERROR"</formula>
    </cfRule>
  </conditionalFormatting>
  <conditionalFormatting sqref="S44">
    <cfRule type="cellIs" dxfId="66" priority="187" stopIfTrue="1" operator="equal">
      <formula>"ERROR"</formula>
    </cfRule>
  </conditionalFormatting>
  <conditionalFormatting sqref="F45">
    <cfRule type="cellIs" dxfId="65" priority="186" stopIfTrue="1" operator="equal">
      <formula>"ERROR"</formula>
    </cfRule>
  </conditionalFormatting>
  <conditionalFormatting sqref="J45">
    <cfRule type="cellIs" dxfId="64" priority="185" stopIfTrue="1" operator="equal">
      <formula>"ERROR"</formula>
    </cfRule>
  </conditionalFormatting>
  <conditionalFormatting sqref="O45">
    <cfRule type="cellIs" dxfId="63" priority="184" stopIfTrue="1" operator="equal">
      <formula>"ERROR"</formula>
    </cfRule>
  </conditionalFormatting>
  <conditionalFormatting sqref="S45">
    <cfRule type="cellIs" dxfId="62" priority="183" stopIfTrue="1" operator="equal">
      <formula>"ERROR"</formula>
    </cfRule>
  </conditionalFormatting>
  <conditionalFormatting sqref="F46">
    <cfRule type="cellIs" dxfId="61" priority="182" stopIfTrue="1" operator="equal">
      <formula>"ERROR"</formula>
    </cfRule>
  </conditionalFormatting>
  <conditionalFormatting sqref="J46">
    <cfRule type="cellIs" dxfId="60" priority="181" stopIfTrue="1" operator="equal">
      <formula>"ERROR"</formula>
    </cfRule>
  </conditionalFormatting>
  <conditionalFormatting sqref="O46">
    <cfRule type="cellIs" dxfId="59" priority="180" stopIfTrue="1" operator="equal">
      <formula>"ERROR"</formula>
    </cfRule>
  </conditionalFormatting>
  <conditionalFormatting sqref="S46">
    <cfRule type="cellIs" dxfId="58" priority="179" stopIfTrue="1" operator="equal">
      <formula>"ERROR"</formula>
    </cfRule>
  </conditionalFormatting>
  <conditionalFormatting sqref="F47">
    <cfRule type="cellIs" dxfId="57" priority="178" stopIfTrue="1" operator="equal">
      <formula>"ERROR"</formula>
    </cfRule>
  </conditionalFormatting>
  <conditionalFormatting sqref="J47">
    <cfRule type="cellIs" dxfId="56" priority="177" stopIfTrue="1" operator="equal">
      <formula>"ERROR"</formula>
    </cfRule>
  </conditionalFormatting>
  <conditionalFormatting sqref="O47">
    <cfRule type="cellIs" dxfId="55" priority="176" stopIfTrue="1" operator="equal">
      <formula>"ERROR"</formula>
    </cfRule>
  </conditionalFormatting>
  <conditionalFormatting sqref="S47">
    <cfRule type="cellIs" dxfId="54" priority="175" stopIfTrue="1" operator="equal">
      <formula>"ERROR"</formula>
    </cfRule>
  </conditionalFormatting>
  <conditionalFormatting sqref="F48">
    <cfRule type="cellIs" dxfId="53" priority="54" stopIfTrue="1" operator="equal">
      <formula>"ERROR"</formula>
    </cfRule>
  </conditionalFormatting>
  <conditionalFormatting sqref="J48">
    <cfRule type="cellIs" dxfId="52" priority="53" stopIfTrue="1" operator="equal">
      <formula>"ERROR"</formula>
    </cfRule>
  </conditionalFormatting>
  <conditionalFormatting sqref="O48">
    <cfRule type="cellIs" dxfId="51" priority="52" stopIfTrue="1" operator="equal">
      <formula>"ERROR"</formula>
    </cfRule>
  </conditionalFormatting>
  <conditionalFormatting sqref="S48">
    <cfRule type="cellIs" dxfId="50" priority="51" stopIfTrue="1" operator="equal">
      <formula>"ERROR"</formula>
    </cfRule>
  </conditionalFormatting>
  <conditionalFormatting sqref="F49">
    <cfRule type="cellIs" dxfId="49" priority="50" stopIfTrue="1" operator="equal">
      <formula>"ERROR"</formula>
    </cfRule>
  </conditionalFormatting>
  <conditionalFormatting sqref="S49">
    <cfRule type="cellIs" dxfId="48" priority="49" stopIfTrue="1" operator="equal">
      <formula>"ERROR"</formula>
    </cfRule>
  </conditionalFormatting>
  <conditionalFormatting sqref="J49">
    <cfRule type="cellIs" dxfId="47" priority="48" stopIfTrue="1" operator="equal">
      <formula>"ERROR"</formula>
    </cfRule>
  </conditionalFormatting>
  <conditionalFormatting sqref="O49">
    <cfRule type="cellIs" dxfId="46" priority="47" stopIfTrue="1" operator="equal">
      <formula>"ERROR"</formula>
    </cfRule>
  </conditionalFormatting>
  <conditionalFormatting sqref="B21">
    <cfRule type="cellIs" dxfId="45" priority="40" stopIfTrue="1" operator="equal">
      <formula>"ERROR"</formula>
    </cfRule>
  </conditionalFormatting>
  <conditionalFormatting sqref="H37">
    <cfRule type="cellIs" dxfId="44" priority="29" stopIfTrue="1" operator="equal">
      <formula>"ERROR"</formula>
    </cfRule>
  </conditionalFormatting>
  <conditionalFormatting sqref="G10 K10">
    <cfRule type="cellIs" dxfId="43" priority="23" stopIfTrue="1" operator="equal">
      <formula>"ERROR"</formula>
    </cfRule>
  </conditionalFormatting>
  <conditionalFormatting sqref="A35">
    <cfRule type="cellIs" dxfId="42" priority="22" stopIfTrue="1" operator="equal">
      <formula>"&gt; 30 %"</formula>
    </cfRule>
  </conditionalFormatting>
  <conditionalFormatting sqref="F37">
    <cfRule type="cellIs" dxfId="41" priority="18" stopIfTrue="1" operator="equal">
      <formula>"ERROR"</formula>
    </cfRule>
  </conditionalFormatting>
  <conditionalFormatting sqref="J37">
    <cfRule type="cellIs" dxfId="40" priority="17" stopIfTrue="1" operator="equal">
      <formula>"ERROR"</formula>
    </cfRule>
  </conditionalFormatting>
  <conditionalFormatting sqref="G12">
    <cfRule type="cellIs" dxfId="39" priority="16" stopIfTrue="1" operator="equal">
      <formula>"ERROR"</formula>
    </cfRule>
  </conditionalFormatting>
  <conditionalFormatting sqref="L12">
    <cfRule type="cellIs" dxfId="38" priority="15" stopIfTrue="1" operator="equal">
      <formula>"ERROR"</formula>
    </cfRule>
  </conditionalFormatting>
  <conditionalFormatting sqref="B19">
    <cfRule type="cellIs" dxfId="37" priority="14" stopIfTrue="1" operator="equal">
      <formula>"ERROR"</formula>
    </cfRule>
  </conditionalFormatting>
  <conditionalFormatting sqref="E19">
    <cfRule type="cellIs" dxfId="36" priority="13" stopIfTrue="1" operator="equal">
      <formula>"ERROR"</formula>
    </cfRule>
  </conditionalFormatting>
  <conditionalFormatting sqref="A20">
    <cfRule type="cellIs" dxfId="35" priority="10" stopIfTrue="1" operator="equal">
      <formula>"ERROR"</formula>
    </cfRule>
  </conditionalFormatting>
  <conditionalFormatting sqref="A31">
    <cfRule type="cellIs" dxfId="34" priority="9" stopIfTrue="1" operator="equal">
      <formula>"ERROR"</formula>
    </cfRule>
  </conditionalFormatting>
  <conditionalFormatting sqref="B22">
    <cfRule type="cellIs" dxfId="33" priority="6" stopIfTrue="1" operator="equal">
      <formula>"&gt; 30 %"</formula>
    </cfRule>
  </conditionalFormatting>
  <conditionalFormatting sqref="B20">
    <cfRule type="cellIs" dxfId="32" priority="7" stopIfTrue="1" operator="equal">
      <formula>"&gt; 30 %"</formula>
    </cfRule>
  </conditionalFormatting>
  <conditionalFormatting sqref="D12">
    <cfRule type="cellIs" dxfId="31" priority="5" stopIfTrue="1" operator="equal">
      <formula>"ERROR"</formula>
    </cfRule>
  </conditionalFormatting>
  <conditionalFormatting sqref="G13 K13">
    <cfRule type="cellIs" dxfId="30" priority="1" stopIfTrue="1" operator="equal">
      <formula>"ERROR"</formula>
    </cfRule>
  </conditionalFormatting>
  <dataValidations count="4">
    <dataValidation type="textLength" operator="lessThan" allowBlank="1" showInputMessage="1" showErrorMessage="1" sqref="D15:G15 K15">
      <formula1>8</formula1>
    </dataValidation>
    <dataValidation type="list" allowBlank="1" showInputMessage="1" showErrorMessage="1" sqref="D39:E48">
      <formula1>Countries</formula1>
    </dataValidation>
    <dataValidation type="whole" allowBlank="1" showInputMessage="1" showErrorMessage="1" error="24-36 months/mois/Monate" sqref="D12:F12">
      <formula1>24</formula1>
      <formula2>36</formula2>
    </dataValidation>
    <dataValidation type="date" allowBlank="1" showInputMessage="1" showErrorMessage="1" errorTitle="out of eligible activities" sqref="I12:K12">
      <formula1>42979</formula1>
      <formula2>43040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2"/>
  <headerFooter>
    <oddHeader>&amp;C&amp;A</oddHeader>
    <oddFooter>&amp;L&amp;F&amp;C&amp;P / &amp;N&amp;R&amp;D  &amp;T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Translation!$A$4:$D$4</xm:f>
          </x14:formula1>
          <xm:sqref>D10:F10</xm:sqref>
        </x14:dataValidation>
        <x14:dataValidation type="list" allowBlank="1" showInputMessage="1" showErrorMessage="1">
          <x14:formula1>
            <xm:f>Translation!$A$181:$A$183</xm:f>
          </x14:formula1>
          <xm:sqref>D13:F13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57"/>
  <sheetViews>
    <sheetView workbookViewId="0">
      <selection activeCell="B15" sqref="B15"/>
    </sheetView>
  </sheetViews>
  <sheetFormatPr defaultColWidth="0" defaultRowHeight="15.6" zeroHeight="1" x14ac:dyDescent="0.3"/>
  <cols>
    <col min="1" max="1" width="36.88671875" style="611" bestFit="1" customWidth="1"/>
    <col min="2" max="2" width="50.6640625" style="611" bestFit="1" customWidth="1"/>
    <col min="3" max="3" width="1.44140625" style="611" customWidth="1"/>
    <col min="4" max="16384" width="0" style="611" hidden="1"/>
  </cols>
  <sheetData>
    <row r="1" spans="1:2" ht="16.2" thickBot="1" x14ac:dyDescent="0.35">
      <c r="A1" s="610"/>
      <c r="B1" s="610"/>
    </row>
    <row r="2" spans="1:2" ht="16.2" thickBot="1" x14ac:dyDescent="0.35">
      <c r="A2" s="612" t="str">
        <f>Translation!A29</f>
        <v>Countries list</v>
      </c>
      <c r="B2" s="613"/>
    </row>
    <row r="3" spans="1:2" s="616" customFormat="1" ht="16.2" thickBot="1" x14ac:dyDescent="0.3">
      <c r="A3" s="614" t="str">
        <f>Translation!A38</f>
        <v>Description</v>
      </c>
      <c r="B3" s="615" t="str">
        <f>Translation!A136</f>
        <v>Status</v>
      </c>
    </row>
    <row r="4" spans="1:2" ht="15.75" customHeight="1" x14ac:dyDescent="0.3">
      <c r="A4" s="617" t="str">
        <f>Translation!A18</f>
        <v xml:space="preserve">Austria </v>
      </c>
      <c r="B4" s="618" t="str">
        <f>Translation!A$89</f>
        <v>Member States of the European Union (EU)</v>
      </c>
    </row>
    <row r="5" spans="1:2" x14ac:dyDescent="0.3">
      <c r="A5" s="619" t="str">
        <f>Translation!A21</f>
        <v xml:space="preserve">Belgium </v>
      </c>
      <c r="B5" s="620" t="str">
        <f>Translation!A$89</f>
        <v>Member States of the European Union (EU)</v>
      </c>
    </row>
    <row r="6" spans="1:2" x14ac:dyDescent="0.3">
      <c r="A6" s="619" t="str">
        <f>Translation!A22</f>
        <v xml:space="preserve">Bulgaria </v>
      </c>
      <c r="B6" s="620" t="str">
        <f>Translation!A$89</f>
        <v>Member States of the European Union (EU)</v>
      </c>
    </row>
    <row r="7" spans="1:2" x14ac:dyDescent="0.3">
      <c r="A7" s="619" t="str">
        <f>Translation!A32</f>
        <v xml:space="preserve">Croatia </v>
      </c>
      <c r="B7" s="620" t="str">
        <f>Translation!A$89</f>
        <v>Member States of the European Union (EU)</v>
      </c>
    </row>
    <row r="8" spans="1:2" x14ac:dyDescent="0.3">
      <c r="A8" s="619" t="str">
        <f>Translation!A33</f>
        <v xml:space="preserve">Cyprus </v>
      </c>
      <c r="B8" s="620" t="str">
        <f>Translation!A$89</f>
        <v>Member States of the European Union (EU)</v>
      </c>
    </row>
    <row r="9" spans="1:2" x14ac:dyDescent="0.3">
      <c r="A9" s="619" t="str">
        <f>Translation!A34</f>
        <v xml:space="preserve">Czech Republic </v>
      </c>
      <c r="B9" s="620" t="str">
        <f>Translation!A$89</f>
        <v>Member States of the European Union (EU)</v>
      </c>
    </row>
    <row r="10" spans="1:2" x14ac:dyDescent="0.3">
      <c r="A10" s="619" t="str">
        <f>Translation!A36</f>
        <v xml:space="preserve">Denmark </v>
      </c>
      <c r="B10" s="620" t="str">
        <f>Translation!A$89</f>
        <v>Member States of the European Union (EU)</v>
      </c>
    </row>
    <row r="11" spans="1:2" x14ac:dyDescent="0.3">
      <c r="A11" s="619" t="str">
        <f>Translation!A54</f>
        <v xml:space="preserve">Estonia </v>
      </c>
      <c r="B11" s="620" t="str">
        <f>Translation!A$89</f>
        <v>Member States of the European Union (EU)</v>
      </c>
    </row>
    <row r="12" spans="1:2" x14ac:dyDescent="0.3">
      <c r="A12" s="619" t="str">
        <f>Translation!A59</f>
        <v xml:space="preserve">Finland </v>
      </c>
      <c r="B12" s="620" t="str">
        <f>Translation!A$89</f>
        <v>Member States of the European Union (EU)</v>
      </c>
    </row>
    <row r="13" spans="1:2" x14ac:dyDescent="0.3">
      <c r="A13" s="619" t="str">
        <f>Translation!A61</f>
        <v xml:space="preserve">France </v>
      </c>
      <c r="B13" s="620" t="str">
        <f>Translation!A$89</f>
        <v>Member States of the European Union (EU)</v>
      </c>
    </row>
    <row r="14" spans="1:2" x14ac:dyDescent="0.3">
      <c r="A14" s="619" t="str">
        <f>Translation!A64</f>
        <v xml:space="preserve">Germany </v>
      </c>
      <c r="B14" s="620" t="str">
        <f>Translation!A$89</f>
        <v>Member States of the European Union (EU)</v>
      </c>
    </row>
    <row r="15" spans="1:2" x14ac:dyDescent="0.3">
      <c r="A15" s="619" t="str">
        <f>Translation!A67</f>
        <v xml:space="preserve">Greece </v>
      </c>
      <c r="B15" s="620" t="str">
        <f>Translation!A$89</f>
        <v>Member States of the European Union (EU)</v>
      </c>
    </row>
    <row r="16" spans="1:2" x14ac:dyDescent="0.3">
      <c r="A16" s="619" t="str">
        <f>Translation!A70</f>
        <v xml:space="preserve">Hungary </v>
      </c>
      <c r="B16" s="620" t="str">
        <f>Translation!A$89</f>
        <v>Member States of the European Union (EU)</v>
      </c>
    </row>
    <row r="17" spans="1:2" x14ac:dyDescent="0.3">
      <c r="A17" s="619" t="str">
        <f>Translation!A74</f>
        <v xml:space="preserve">Ireland </v>
      </c>
      <c r="B17" s="620" t="str">
        <f>Translation!A$89</f>
        <v>Member States of the European Union (EU)</v>
      </c>
    </row>
    <row r="18" spans="1:2" x14ac:dyDescent="0.3">
      <c r="A18" s="619" t="str">
        <f>Translation!A75</f>
        <v xml:space="preserve">Italy </v>
      </c>
      <c r="B18" s="620" t="str">
        <f>Translation!A$89</f>
        <v>Member States of the European Union (EU)</v>
      </c>
    </row>
    <row r="19" spans="1:2" x14ac:dyDescent="0.3">
      <c r="A19" s="619" t="str">
        <f>Translation!A81</f>
        <v xml:space="preserve">Latvia </v>
      </c>
      <c r="B19" s="620" t="str">
        <f>Translation!A$89</f>
        <v>Member States of the European Union (EU)</v>
      </c>
    </row>
    <row r="20" spans="1:2" x14ac:dyDescent="0.3">
      <c r="A20" s="619" t="str">
        <f>Translation!A83</f>
        <v xml:space="preserve">Lithuania </v>
      </c>
      <c r="B20" s="620" t="str">
        <f>Translation!A$89</f>
        <v>Member States of the European Union (EU)</v>
      </c>
    </row>
    <row r="21" spans="1:2" x14ac:dyDescent="0.3">
      <c r="A21" s="619" t="str">
        <f>Translation!A84</f>
        <v xml:space="preserve">Luxembourg </v>
      </c>
      <c r="B21" s="620" t="str">
        <f>Translation!A$89</f>
        <v>Member States of the European Union (EU)</v>
      </c>
    </row>
    <row r="22" spans="1:2" x14ac:dyDescent="0.3">
      <c r="A22" s="619" t="str">
        <f>Translation!A85</f>
        <v xml:space="preserve">Malta </v>
      </c>
      <c r="B22" s="620" t="str">
        <f>Translation!A$89</f>
        <v>Member States of the European Union (EU)</v>
      </c>
    </row>
    <row r="23" spans="1:2" x14ac:dyDescent="0.3">
      <c r="A23" s="619" t="str">
        <f>Translation!A94</f>
        <v>Netherland</v>
      </c>
      <c r="B23" s="620" t="str">
        <f>Translation!A$89</f>
        <v>Member States of the European Union (EU)</v>
      </c>
    </row>
    <row r="24" spans="1:2" x14ac:dyDescent="0.3">
      <c r="A24" s="619" t="str">
        <f>Translation!A117</f>
        <v xml:space="preserve">Poland </v>
      </c>
      <c r="B24" s="620" t="str">
        <f>Translation!A$89</f>
        <v>Member States of the European Union (EU)</v>
      </c>
    </row>
    <row r="25" spans="1:2" x14ac:dyDescent="0.3">
      <c r="A25" s="619" t="str">
        <f>Translation!A118</f>
        <v xml:space="preserve">Portugal </v>
      </c>
      <c r="B25" s="620" t="str">
        <f>Translation!A$89</f>
        <v>Member States of the European Union (EU)</v>
      </c>
    </row>
    <row r="26" spans="1:2" x14ac:dyDescent="0.3">
      <c r="A26" s="619" t="str">
        <f>Translation!A126</f>
        <v xml:space="preserve">Romania </v>
      </c>
      <c r="B26" s="620" t="str">
        <f>Translation!A$89</f>
        <v>Member States of the European Union (EU)</v>
      </c>
    </row>
    <row r="27" spans="1:2" x14ac:dyDescent="0.3">
      <c r="A27" s="619" t="str">
        <f>Translation!A129</f>
        <v xml:space="preserve">Slovakia </v>
      </c>
      <c r="B27" s="620" t="str">
        <f>Translation!A$89</f>
        <v>Member States of the European Union (EU)</v>
      </c>
    </row>
    <row r="28" spans="1:2" x14ac:dyDescent="0.3">
      <c r="A28" s="619" t="str">
        <f>Translation!A130</f>
        <v xml:space="preserve">Slovenia </v>
      </c>
      <c r="B28" s="620" t="str">
        <f>Translation!A$89</f>
        <v>Member States of the European Union (EU)</v>
      </c>
    </row>
    <row r="29" spans="1:2" x14ac:dyDescent="0.3">
      <c r="A29" s="619" t="str">
        <f>Translation!A131</f>
        <v xml:space="preserve">Spain </v>
      </c>
      <c r="B29" s="620" t="str">
        <f>Translation!A$89</f>
        <v>Member States of the European Union (EU)</v>
      </c>
    </row>
    <row r="30" spans="1:2" x14ac:dyDescent="0.3">
      <c r="A30" s="619" t="str">
        <f>Translation!A142</f>
        <v xml:space="preserve">Sweden </v>
      </c>
      <c r="B30" s="620" t="str">
        <f>Translation!A$89</f>
        <v>Member States of the European Union (EU)</v>
      </c>
    </row>
    <row r="31" spans="1:2" x14ac:dyDescent="0.3">
      <c r="A31" s="619" t="str">
        <f>Translation!A174</f>
        <v xml:space="preserve">United Kingdom </v>
      </c>
      <c r="B31" s="620" t="str">
        <f>Translation!A$89</f>
        <v>Member States of the European Union (EU)</v>
      </c>
    </row>
    <row r="32" spans="1:2" x14ac:dyDescent="0.3">
      <c r="A32" s="619" t="str">
        <f>Translation!A71</f>
        <v>Iceland</v>
      </c>
      <c r="B32" s="620" t="s">
        <v>607</v>
      </c>
    </row>
    <row r="33" spans="1:2" x14ac:dyDescent="0.3">
      <c r="A33" s="619" t="str">
        <f>Translation!A82</f>
        <v>Liechtenstein</v>
      </c>
      <c r="B33" s="620" t="s">
        <v>607</v>
      </c>
    </row>
    <row r="34" spans="1:2" x14ac:dyDescent="0.3">
      <c r="A34" s="619" t="str">
        <f>Translation!A95</f>
        <v>Norway</v>
      </c>
      <c r="B34" s="620" t="s">
        <v>607</v>
      </c>
    </row>
    <row r="35" spans="1:2" x14ac:dyDescent="0.3">
      <c r="A35" s="619" t="s">
        <v>603</v>
      </c>
      <c r="B35" s="620" t="s">
        <v>602</v>
      </c>
    </row>
    <row r="36" spans="1:2" x14ac:dyDescent="0.3">
      <c r="A36" s="619" t="s">
        <v>604</v>
      </c>
      <c r="B36" s="620" t="s">
        <v>602</v>
      </c>
    </row>
    <row r="37" spans="1:2" x14ac:dyDescent="0.3">
      <c r="A37" s="619" t="str">
        <f>Translation!A60</f>
        <v>Former Yugoslav Republic of Macedonia</v>
      </c>
      <c r="B37" s="620" t="s">
        <v>602</v>
      </c>
    </row>
    <row r="38" spans="1:2" x14ac:dyDescent="0.3">
      <c r="A38" s="619" t="s">
        <v>605</v>
      </c>
      <c r="B38" s="620" t="s">
        <v>602</v>
      </c>
    </row>
    <row r="39" spans="1:2" x14ac:dyDescent="0.3">
      <c r="A39" s="619" t="s">
        <v>606</v>
      </c>
      <c r="B39" s="620" t="s">
        <v>602</v>
      </c>
    </row>
    <row r="40" spans="1:2" ht="16.2" thickBot="1" x14ac:dyDescent="0.35">
      <c r="A40" s="621" t="str">
        <f>Translation!A171</f>
        <v>Turkey</v>
      </c>
      <c r="B40" s="622" t="s">
        <v>602</v>
      </c>
    </row>
    <row r="41" spans="1:2" ht="6" customHeight="1" x14ac:dyDescent="0.3"/>
    <row r="42" spans="1:2" hidden="1" x14ac:dyDescent="0.3"/>
    <row r="43" spans="1:2" hidden="1" x14ac:dyDescent="0.3"/>
    <row r="44" spans="1:2" hidden="1" x14ac:dyDescent="0.3"/>
    <row r="45" spans="1:2" hidden="1" x14ac:dyDescent="0.3"/>
    <row r="46" spans="1:2" hidden="1" x14ac:dyDescent="0.3"/>
    <row r="47" spans="1:2" hidden="1" x14ac:dyDescent="0.3"/>
    <row r="48" spans="1:2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</sheetData>
  <sheetProtection password="DB79" sheet="1" objects="1" scenarios="1"/>
  <sortState ref="A35:B40">
    <sortCondition ref="A35"/>
  </sortState>
  <customSheetViews>
    <customSheetView guid="{66AF0A42-F63F-4FA7-868C-A359F93CB329}" fitToPage="1" hiddenRows="1" hiddenColumns="1" topLeftCell="A10">
      <selection activeCell="B36" sqref="B36"/>
      <pageMargins left="0.25" right="0.25" top="0.75" bottom="0.75" header="0.3" footer="0.3"/>
      <pageSetup paperSize="9" fitToHeight="0" orientation="portrait" r:id="rId1"/>
    </customSheetView>
  </customSheetViews>
  <mergeCells count="1">
    <mergeCell ref="A2:B2"/>
  </mergeCells>
  <pageMargins left="0.25" right="0.25" top="0.75" bottom="0.75" header="0.3" footer="0.3"/>
  <pageSetup paperSize="9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D200"/>
  <sheetViews>
    <sheetView tabSelected="1" topLeftCell="A61" workbookViewId="0">
      <selection activeCell="A89" sqref="A89"/>
    </sheetView>
  </sheetViews>
  <sheetFormatPr defaultColWidth="9.109375" defaultRowHeight="13.2" x14ac:dyDescent="0.25"/>
  <cols>
    <col min="1" max="1" width="40.88671875" style="126" customWidth="1"/>
    <col min="2" max="4" width="43" style="154" customWidth="1"/>
    <col min="5" max="5" width="9.109375" style="168"/>
    <col min="6" max="6" width="17.88671875" style="168" customWidth="1"/>
    <col min="7" max="7" width="19.44140625" style="168" customWidth="1"/>
    <col min="8" max="8" width="20.5546875" style="168" customWidth="1"/>
    <col min="9" max="16384" width="9.109375" style="168"/>
  </cols>
  <sheetData>
    <row r="1" spans="1:4" ht="15" thickBot="1" x14ac:dyDescent="0.35">
      <c r="A1" s="149" t="s">
        <v>111</v>
      </c>
      <c r="B1" s="153" t="str">
        <f>ConsolidatedBudget!D10</f>
        <v>English</v>
      </c>
    </row>
    <row r="2" spans="1:4" x14ac:dyDescent="0.25">
      <c r="A2" s="150"/>
    </row>
    <row r="4" spans="1:4" ht="18" x14ac:dyDescent="0.35">
      <c r="A4" s="151" t="s">
        <v>111</v>
      </c>
      <c r="B4" s="155" t="s">
        <v>110</v>
      </c>
      <c r="C4" s="156" t="s">
        <v>112</v>
      </c>
      <c r="D4" s="157" t="s">
        <v>113</v>
      </c>
    </row>
    <row r="5" spans="1:4" x14ac:dyDescent="0.25">
      <c r="A5" s="152" t="str">
        <f t="shared" ref="A5:A36" si="0">+IF($B$1=$B$4,B5,IF($B$1=$C$4,C5,IF($B$1=$D$4,D5,B5)))</f>
        <v>24 months</v>
      </c>
      <c r="B5" s="158" t="s">
        <v>135</v>
      </c>
      <c r="C5" s="159" t="s">
        <v>136</v>
      </c>
      <c r="D5" s="160" t="s">
        <v>137</v>
      </c>
    </row>
    <row r="6" spans="1:4" x14ac:dyDescent="0.25">
      <c r="A6" s="152" t="str">
        <f t="shared" si="0"/>
        <v>36 months</v>
      </c>
      <c r="B6" s="158" t="s">
        <v>138</v>
      </c>
      <c r="C6" s="159" t="s">
        <v>139</v>
      </c>
      <c r="D6" s="160" t="s">
        <v>140</v>
      </c>
    </row>
    <row r="7" spans="1:4" x14ac:dyDescent="0.25">
      <c r="A7" s="152" t="str">
        <f t="shared" si="0"/>
        <v>Action</v>
      </c>
      <c r="B7" s="158" t="s">
        <v>47</v>
      </c>
      <c r="C7" s="159" t="s">
        <v>47</v>
      </c>
      <c r="D7" s="160" t="s">
        <v>120</v>
      </c>
    </row>
    <row r="8" spans="1:4" x14ac:dyDescent="0.25">
      <c r="A8" s="152" t="str">
        <f t="shared" si="0"/>
        <v>Action to be selected</v>
      </c>
      <c r="B8" s="158" t="s">
        <v>121</v>
      </c>
      <c r="C8" s="159" t="s">
        <v>122</v>
      </c>
      <c r="D8" s="160" t="s">
        <v>123</v>
      </c>
    </row>
    <row r="9" spans="1:4" ht="26.4" x14ac:dyDescent="0.25">
      <c r="A9" s="152" t="str">
        <f t="shared" si="0"/>
        <v>Activities targeting learners between the 15th and 60th day</v>
      </c>
      <c r="B9" s="158" t="s">
        <v>247</v>
      </c>
      <c r="C9" s="159" t="s">
        <v>248</v>
      </c>
      <c r="D9" s="160" t="s">
        <v>249</v>
      </c>
    </row>
    <row r="10" spans="1:4" ht="26.4" x14ac:dyDescent="0.25">
      <c r="A10" s="152" t="str">
        <f t="shared" si="0"/>
        <v>Activities targeting learners up to the 14th day</v>
      </c>
      <c r="B10" s="158" t="s">
        <v>244</v>
      </c>
      <c r="C10" s="159" t="s">
        <v>245</v>
      </c>
      <c r="D10" s="160" t="s">
        <v>246</v>
      </c>
    </row>
    <row r="11" spans="1:4" ht="26.4" x14ac:dyDescent="0.25">
      <c r="A11" s="152" t="str">
        <f t="shared" si="0"/>
        <v>Activities targeting staff between the 15th and 60th day</v>
      </c>
      <c r="B11" s="158" t="s">
        <v>241</v>
      </c>
      <c r="C11" s="159" t="s">
        <v>242</v>
      </c>
      <c r="D11" s="160" t="s">
        <v>243</v>
      </c>
    </row>
    <row r="12" spans="1:4" ht="26.4" x14ac:dyDescent="0.25">
      <c r="A12" s="152" t="str">
        <f t="shared" si="0"/>
        <v>Activities targeting staff up to the 14th day</v>
      </c>
      <c r="B12" s="158" t="s">
        <v>238</v>
      </c>
      <c r="C12" s="159" t="s">
        <v>239</v>
      </c>
      <c r="D12" s="160" t="s">
        <v>240</v>
      </c>
    </row>
    <row r="13" spans="1:4" x14ac:dyDescent="0.25">
      <c r="A13" s="152" t="str">
        <f t="shared" si="0"/>
        <v>Activity type</v>
      </c>
      <c r="B13" s="158" t="s">
        <v>256</v>
      </c>
      <c r="C13" s="159" t="s">
        <v>236</v>
      </c>
      <c r="D13" s="160" t="s">
        <v>237</v>
      </c>
    </row>
    <row r="14" spans="1:4" ht="26.4" x14ac:dyDescent="0.25">
      <c r="A14" s="152" t="str">
        <f t="shared" si="0"/>
        <v xml:space="preserve">Additional funding for mobility activities realised within an Alliance  </v>
      </c>
      <c r="B14" s="158" t="s">
        <v>226</v>
      </c>
      <c r="C14" s="159" t="s">
        <v>227</v>
      </c>
      <c r="D14" s="160" t="s">
        <v>228</v>
      </c>
    </row>
    <row r="15" spans="1:4" x14ac:dyDescent="0.25">
      <c r="A15" s="152" t="str">
        <f t="shared" si="0"/>
        <v xml:space="preserve">Administrative </v>
      </c>
      <c r="B15" s="158" t="s">
        <v>202</v>
      </c>
      <c r="C15" s="159" t="s">
        <v>203</v>
      </c>
      <c r="D15" s="160" t="s">
        <v>204</v>
      </c>
    </row>
    <row r="16" spans="1:4" x14ac:dyDescent="0.25">
      <c r="A16" s="152" t="str">
        <f t="shared" si="0"/>
        <v>All figures in Euro (Call 2014)</v>
      </c>
      <c r="B16" s="158" t="s">
        <v>44</v>
      </c>
      <c r="C16" s="159" t="s">
        <v>359</v>
      </c>
      <c r="D16" s="160" t="s">
        <v>358</v>
      </c>
    </row>
    <row r="17" spans="1:4" x14ac:dyDescent="0.25">
      <c r="A17" s="152" t="str">
        <f t="shared" si="0"/>
        <v>Amount</v>
      </c>
      <c r="B17" s="158" t="s">
        <v>20</v>
      </c>
      <c r="C17" s="159" t="s">
        <v>351</v>
      </c>
      <c r="D17" s="160" t="s">
        <v>350</v>
      </c>
    </row>
    <row r="18" spans="1:4" x14ac:dyDescent="0.25">
      <c r="A18" s="152" t="str">
        <f t="shared" si="0"/>
        <v xml:space="preserve">Austria </v>
      </c>
      <c r="B18" s="158" t="s">
        <v>67</v>
      </c>
      <c r="C18" s="159" t="s">
        <v>360</v>
      </c>
      <c r="D18" s="160" t="s">
        <v>393</v>
      </c>
    </row>
    <row r="19" spans="1:4" x14ac:dyDescent="0.25">
      <c r="A19" s="152" t="str">
        <f t="shared" si="0"/>
        <v>Average price return journey</v>
      </c>
      <c r="B19" s="158" t="s">
        <v>303</v>
      </c>
      <c r="C19" s="159" t="s">
        <v>440</v>
      </c>
      <c r="D19" s="160" t="s">
        <v>311</v>
      </c>
    </row>
    <row r="20" spans="1:4" ht="26.4" x14ac:dyDescent="0.25">
      <c r="A20" s="152" t="str">
        <f t="shared" si="0"/>
        <v xml:space="preserve">Before completing this table please read carefully the instructions available on </v>
      </c>
      <c r="B20" s="158" t="s">
        <v>46</v>
      </c>
      <c r="C20" s="159" t="s">
        <v>115</v>
      </c>
      <c r="D20" s="160" t="s">
        <v>116</v>
      </c>
    </row>
    <row r="21" spans="1:4" x14ac:dyDescent="0.25">
      <c r="A21" s="152" t="str">
        <f t="shared" si="0"/>
        <v xml:space="preserve">Belgium </v>
      </c>
      <c r="B21" s="158" t="s">
        <v>68</v>
      </c>
      <c r="C21" s="159" t="s">
        <v>361</v>
      </c>
      <c r="D21" s="160" t="s">
        <v>394</v>
      </c>
    </row>
    <row r="22" spans="1:4" x14ac:dyDescent="0.25">
      <c r="A22" s="152" t="str">
        <f t="shared" si="0"/>
        <v xml:space="preserve">Bulgaria </v>
      </c>
      <c r="B22" s="158" t="s">
        <v>69</v>
      </c>
      <c r="C22" s="159" t="s">
        <v>362</v>
      </c>
      <c r="D22" s="160" t="s">
        <v>395</v>
      </c>
    </row>
    <row r="23" spans="1:4" ht="26.4" x14ac:dyDescent="0.25">
      <c r="A23" s="152" t="str">
        <f t="shared" si="0"/>
        <v>CALL FOR PROPOSALS – EACEA 40/2016 - Erasmus+ Programme</v>
      </c>
      <c r="B23" s="158" t="s">
        <v>608</v>
      </c>
      <c r="C23" s="309" t="s">
        <v>608</v>
      </c>
      <c r="D23" s="307" t="s">
        <v>608</v>
      </c>
    </row>
    <row r="24" spans="1:4" x14ac:dyDescent="0.25">
      <c r="A24" s="152" t="str">
        <f t="shared" si="0"/>
        <v xml:space="preserve">Cofinancing </v>
      </c>
      <c r="B24" s="158" t="s">
        <v>287</v>
      </c>
      <c r="C24" s="159" t="s">
        <v>466</v>
      </c>
      <c r="D24" s="160" t="s">
        <v>288</v>
      </c>
    </row>
    <row r="25" spans="1:4" x14ac:dyDescent="0.25">
      <c r="A25" s="152" t="str">
        <f t="shared" si="0"/>
        <v>Cost per day</v>
      </c>
      <c r="B25" s="158" t="s">
        <v>22</v>
      </c>
      <c r="C25" s="159" t="s">
        <v>297</v>
      </c>
      <c r="D25" s="160" t="s">
        <v>298</v>
      </c>
    </row>
    <row r="26" spans="1:4" x14ac:dyDescent="0.25">
      <c r="A26" s="152" t="str">
        <f t="shared" si="0"/>
        <v>Cost per Item</v>
      </c>
      <c r="B26" s="158" t="s">
        <v>109</v>
      </c>
      <c r="C26" s="159" t="s">
        <v>320</v>
      </c>
      <c r="D26" s="160" t="s">
        <v>319</v>
      </c>
    </row>
    <row r="27" spans="1:4" x14ac:dyDescent="0.25">
      <c r="A27" s="152" t="str">
        <f t="shared" si="0"/>
        <v>Cost per participant</v>
      </c>
      <c r="B27" s="158" t="s">
        <v>253</v>
      </c>
      <c r="C27" s="159" t="s">
        <v>254</v>
      </c>
      <c r="D27" s="160" t="s">
        <v>255</v>
      </c>
    </row>
    <row r="28" spans="1:4" x14ac:dyDescent="0.25">
      <c r="A28" s="152" t="str">
        <f t="shared" si="0"/>
        <v>Costs</v>
      </c>
      <c r="B28" s="158" t="s">
        <v>17</v>
      </c>
      <c r="C28" s="159" t="s">
        <v>346</v>
      </c>
      <c r="D28" s="160" t="s">
        <v>347</v>
      </c>
    </row>
    <row r="29" spans="1:4" x14ac:dyDescent="0.25">
      <c r="A29" s="152" t="str">
        <f t="shared" si="0"/>
        <v>Countries list</v>
      </c>
      <c r="B29" s="158" t="s">
        <v>94</v>
      </c>
      <c r="C29" s="159" t="s">
        <v>426</v>
      </c>
      <c r="D29" s="160" t="s">
        <v>425</v>
      </c>
    </row>
    <row r="30" spans="1:4" x14ac:dyDescent="0.25">
      <c r="A30" s="152" t="str">
        <f t="shared" si="0"/>
        <v>Country</v>
      </c>
      <c r="B30" s="158" t="s">
        <v>13</v>
      </c>
      <c r="C30" s="159" t="s">
        <v>188</v>
      </c>
      <c r="D30" s="160" t="s">
        <v>189</v>
      </c>
    </row>
    <row r="31" spans="1:4" x14ac:dyDescent="0.25">
      <c r="A31" s="152" t="str">
        <f t="shared" si="0"/>
        <v>Country of destination</v>
      </c>
      <c r="B31" s="158" t="s">
        <v>23</v>
      </c>
      <c r="C31" s="159" t="s">
        <v>306</v>
      </c>
      <c r="D31" s="160" t="s">
        <v>305</v>
      </c>
    </row>
    <row r="32" spans="1:4" x14ac:dyDescent="0.25">
      <c r="A32" s="152" t="str">
        <f t="shared" si="0"/>
        <v xml:space="preserve">Croatia </v>
      </c>
      <c r="B32" s="158" t="s">
        <v>70</v>
      </c>
      <c r="C32" s="159" t="s">
        <v>363</v>
      </c>
      <c r="D32" s="160" t="s">
        <v>396</v>
      </c>
    </row>
    <row r="33" spans="1:4" x14ac:dyDescent="0.25">
      <c r="A33" s="152" t="str">
        <f t="shared" si="0"/>
        <v xml:space="preserve">Cyprus </v>
      </c>
      <c r="B33" s="158" t="s">
        <v>71</v>
      </c>
      <c r="C33" s="159" t="s">
        <v>364</v>
      </c>
      <c r="D33" s="160" t="s">
        <v>397</v>
      </c>
    </row>
    <row r="34" spans="1:4" x14ac:dyDescent="0.25">
      <c r="A34" s="152" t="str">
        <f t="shared" si="0"/>
        <v xml:space="preserve">Czech Republic </v>
      </c>
      <c r="B34" s="158" t="s">
        <v>72</v>
      </c>
      <c r="C34" s="159" t="s">
        <v>365</v>
      </c>
      <c r="D34" s="160" t="s">
        <v>398</v>
      </c>
    </row>
    <row r="35" spans="1:4" x14ac:dyDescent="0.25">
      <c r="A35" s="152" t="str">
        <f t="shared" si="0"/>
        <v>Daily subsistence cost per person</v>
      </c>
      <c r="B35" s="158" t="s">
        <v>302</v>
      </c>
      <c r="C35" s="159" t="s">
        <v>310</v>
      </c>
      <c r="D35" s="160" t="s">
        <v>309</v>
      </c>
    </row>
    <row r="36" spans="1:4" x14ac:dyDescent="0.25">
      <c r="A36" s="152" t="str">
        <f t="shared" si="0"/>
        <v xml:space="preserve">Denmark </v>
      </c>
      <c r="B36" s="158" t="s">
        <v>73</v>
      </c>
      <c r="C36" s="159" t="s">
        <v>366</v>
      </c>
      <c r="D36" s="160" t="s">
        <v>399</v>
      </c>
    </row>
    <row r="37" spans="1:4" x14ac:dyDescent="0.25">
      <c r="A37" s="152" t="str">
        <f t="shared" ref="A37:A68" si="1">+IF($B$1=$B$4,B37,IF($B$1=$C$4,C37,IF($B$1=$D$4,D37,B37)))</f>
        <v>Depreciation rate %</v>
      </c>
      <c r="B37" s="158" t="s">
        <v>315</v>
      </c>
      <c r="C37" s="159" t="s">
        <v>324</v>
      </c>
      <c r="D37" s="160" t="s">
        <v>323</v>
      </c>
    </row>
    <row r="38" spans="1:4" x14ac:dyDescent="0.25">
      <c r="A38" s="152" t="str">
        <f t="shared" si="1"/>
        <v>Description</v>
      </c>
      <c r="B38" s="158" t="s">
        <v>3</v>
      </c>
      <c r="C38" s="159" t="s">
        <v>3</v>
      </c>
      <c r="D38" s="160" t="s">
        <v>316</v>
      </c>
    </row>
    <row r="39" spans="1:4" x14ac:dyDescent="0.25">
      <c r="A39" s="152" t="str">
        <f t="shared" si="1"/>
        <v>Direct Costs</v>
      </c>
      <c r="B39" s="158" t="s">
        <v>333</v>
      </c>
      <c r="C39" s="159" t="s">
        <v>334</v>
      </c>
      <c r="D39" s="160" t="s">
        <v>335</v>
      </c>
    </row>
    <row r="40" spans="1:4" x14ac:dyDescent="0.25">
      <c r="A40" s="152" t="str">
        <f t="shared" si="1"/>
        <v>Distance</v>
      </c>
      <c r="B40" s="158" t="s">
        <v>231</v>
      </c>
      <c r="C40" s="159" t="s">
        <v>231</v>
      </c>
      <c r="D40" s="160" t="s">
        <v>232</v>
      </c>
    </row>
    <row r="41" spans="1:4" x14ac:dyDescent="0.25">
      <c r="A41" s="152" t="str">
        <f t="shared" si="1"/>
        <v>Duration</v>
      </c>
      <c r="B41" s="158" t="s">
        <v>132</v>
      </c>
      <c r="C41" s="159" t="s">
        <v>133</v>
      </c>
      <c r="D41" s="160" t="s">
        <v>134</v>
      </c>
    </row>
    <row r="42" spans="1:4" x14ac:dyDescent="0.25">
      <c r="A42" s="152" t="str">
        <f t="shared" si="1"/>
        <v>Duration number of months</v>
      </c>
      <c r="B42" s="158" t="s">
        <v>263</v>
      </c>
      <c r="C42" s="159" t="s">
        <v>264</v>
      </c>
      <c r="D42" s="160" t="s">
        <v>128</v>
      </c>
    </row>
    <row r="43" spans="1:4" x14ac:dyDescent="0.25">
      <c r="A43" s="152" t="str">
        <f t="shared" si="1"/>
        <v>Duration to be completed</v>
      </c>
      <c r="B43" s="158" t="s">
        <v>129</v>
      </c>
      <c r="C43" s="159" t="s">
        <v>130</v>
      </c>
      <c r="D43" s="160" t="s">
        <v>131</v>
      </c>
    </row>
    <row r="44" spans="1:4" x14ac:dyDescent="0.25">
      <c r="A44" s="152" t="str">
        <f t="shared" si="1"/>
        <v>Equipment</v>
      </c>
      <c r="B44" s="300" t="s">
        <v>599</v>
      </c>
      <c r="C44" s="299" t="s">
        <v>597</v>
      </c>
      <c r="D44" s="301" t="s">
        <v>598</v>
      </c>
    </row>
    <row r="45" spans="1:4" x14ac:dyDescent="0.25">
      <c r="A45" s="152" t="str">
        <f t="shared" si="1"/>
        <v xml:space="preserve"> Equipment costs</v>
      </c>
      <c r="B45" s="300" t="s">
        <v>596</v>
      </c>
      <c r="C45" s="299" t="s">
        <v>597</v>
      </c>
      <c r="D45" s="301" t="s">
        <v>598</v>
      </c>
    </row>
    <row r="46" spans="1:4" x14ac:dyDescent="0.25">
      <c r="A46" s="152" t="str">
        <f t="shared" si="1"/>
        <v>B2. Equipment costs</v>
      </c>
      <c r="B46" s="158" t="s">
        <v>282</v>
      </c>
      <c r="C46" s="159" t="s">
        <v>566</v>
      </c>
      <c r="D46" s="160" t="s">
        <v>567</v>
      </c>
    </row>
    <row r="47" spans="1:4" ht="26.4" x14ac:dyDescent="0.25">
      <c r="A47" s="152" t="str">
        <f t="shared" si="1"/>
        <v xml:space="preserve">Error: Equipment exceeds 10% of total direct costs </v>
      </c>
      <c r="B47" s="158" t="s">
        <v>472</v>
      </c>
      <c r="C47" s="159" t="s">
        <v>473</v>
      </c>
      <c r="D47" s="160" t="s">
        <v>561</v>
      </c>
    </row>
    <row r="48" spans="1:4" x14ac:dyDescent="0.25">
      <c r="A48" s="152" t="str">
        <f t="shared" si="1"/>
        <v>Error: Indirect Costs exceed 7%</v>
      </c>
      <c r="B48" s="158" t="s">
        <v>432</v>
      </c>
      <c r="C48" s="159" t="s">
        <v>433</v>
      </c>
      <c r="D48" s="160" t="s">
        <v>461</v>
      </c>
    </row>
    <row r="49" spans="1:4" ht="26.4" x14ac:dyDescent="0.25">
      <c r="A49" s="152" t="str">
        <f t="shared" si="1"/>
        <v>Error: Maximum EU Grant: 75% of Total Costs</v>
      </c>
      <c r="B49" s="158" t="s">
        <v>430</v>
      </c>
      <c r="C49" s="159" t="s">
        <v>431</v>
      </c>
      <c r="D49" s="160" t="s">
        <v>460</v>
      </c>
    </row>
    <row r="50" spans="1:4" ht="28.5" customHeight="1" x14ac:dyDescent="0.25">
      <c r="A50" s="152" t="str">
        <f t="shared" si="1"/>
        <v>Error: Minimum EU Grant: 100.000 € - Maximum EU Grant: 75% of Total Costs or 300.000 €</v>
      </c>
      <c r="B50" s="158" t="s">
        <v>479</v>
      </c>
      <c r="C50" s="159" t="s">
        <v>480</v>
      </c>
      <c r="D50" s="160" t="s">
        <v>481</v>
      </c>
    </row>
    <row r="51" spans="1:4" x14ac:dyDescent="0.25">
      <c r="A51" s="152" t="str">
        <f t="shared" si="1"/>
        <v xml:space="preserve">Error: Subcontracting exceeds </v>
      </c>
      <c r="B51" s="158" t="s">
        <v>568</v>
      </c>
      <c r="C51" s="159" t="s">
        <v>570</v>
      </c>
      <c r="D51" s="160" t="s">
        <v>571</v>
      </c>
    </row>
    <row r="52" spans="1:4" x14ac:dyDescent="0.25">
      <c r="A52" s="152" t="str">
        <f t="shared" si="1"/>
        <v xml:space="preserve">Error: Subcontracting exceeds </v>
      </c>
      <c r="B52" s="158" t="s">
        <v>568</v>
      </c>
      <c r="C52" s="159" t="s">
        <v>569</v>
      </c>
      <c r="D52" s="160" t="s">
        <v>571</v>
      </c>
    </row>
    <row r="53" spans="1:4" ht="39.6" x14ac:dyDescent="0.25">
      <c r="A53" s="152" t="str">
        <f t="shared" si="1"/>
        <v>Error: Total costs should balance with (Maximum EU contribution + Applicant contribution)</v>
      </c>
      <c r="B53" s="158" t="s">
        <v>447</v>
      </c>
      <c r="C53" s="159" t="s">
        <v>446</v>
      </c>
      <c r="D53" s="160" t="s">
        <v>562</v>
      </c>
    </row>
    <row r="54" spans="1:4" x14ac:dyDescent="0.25">
      <c r="A54" s="152" t="str">
        <f t="shared" si="1"/>
        <v xml:space="preserve">Estonia </v>
      </c>
      <c r="B54" s="158" t="s">
        <v>74</v>
      </c>
      <c r="C54" s="159" t="s">
        <v>367</v>
      </c>
      <c r="D54" s="160" t="s">
        <v>400</v>
      </c>
    </row>
    <row r="55" spans="1:4" x14ac:dyDescent="0.25">
      <c r="A55" s="152" t="str">
        <f t="shared" si="1"/>
        <v>EU Grant</v>
      </c>
      <c r="B55" s="158" t="s">
        <v>97</v>
      </c>
      <c r="C55" s="159" t="s">
        <v>151</v>
      </c>
      <c r="D55" s="160" t="s">
        <v>152</v>
      </c>
    </row>
    <row r="56" spans="1:4" x14ac:dyDescent="0.25">
      <c r="A56" s="152" t="str">
        <f t="shared" si="1"/>
        <v>EU Grant requested</v>
      </c>
      <c r="B56" s="158" t="s">
        <v>355</v>
      </c>
      <c r="C56" s="159" t="s">
        <v>357</v>
      </c>
      <c r="D56" s="160" t="s">
        <v>356</v>
      </c>
    </row>
    <row r="57" spans="1:4" x14ac:dyDescent="0.25">
      <c r="A57" s="152" t="str">
        <f t="shared" si="1"/>
        <v>Expenditure</v>
      </c>
      <c r="B57" s="158" t="s">
        <v>40</v>
      </c>
      <c r="C57" s="159" t="s">
        <v>278</v>
      </c>
      <c r="D57" s="160" t="s">
        <v>277</v>
      </c>
    </row>
    <row r="58" spans="1:4" x14ac:dyDescent="0.25">
      <c r="A58" s="152" t="str">
        <f t="shared" si="1"/>
        <v>Financing</v>
      </c>
      <c r="B58" s="158" t="s">
        <v>18</v>
      </c>
      <c r="C58" s="159" t="s">
        <v>349</v>
      </c>
      <c r="D58" s="160" t="s">
        <v>348</v>
      </c>
    </row>
    <row r="59" spans="1:4" x14ac:dyDescent="0.25">
      <c r="A59" s="152" t="str">
        <f t="shared" si="1"/>
        <v xml:space="preserve">Finland </v>
      </c>
      <c r="B59" s="158" t="s">
        <v>75</v>
      </c>
      <c r="C59" s="159" t="s">
        <v>368</v>
      </c>
      <c r="D59" s="160" t="s">
        <v>401</v>
      </c>
    </row>
    <row r="60" spans="1:4" x14ac:dyDescent="0.25">
      <c r="A60" s="152" t="str">
        <f t="shared" si="1"/>
        <v>Former Yugoslav Republic of Macedonia</v>
      </c>
      <c r="B60" s="158" t="s">
        <v>102</v>
      </c>
      <c r="C60" s="159" t="s">
        <v>388</v>
      </c>
      <c r="D60" s="160" t="s">
        <v>420</v>
      </c>
    </row>
    <row r="61" spans="1:4" x14ac:dyDescent="0.25">
      <c r="A61" s="152" t="str">
        <f t="shared" si="1"/>
        <v xml:space="preserve">France </v>
      </c>
      <c r="B61" s="158" t="s">
        <v>76</v>
      </c>
      <c r="C61" s="159" t="s">
        <v>369</v>
      </c>
      <c r="D61" s="160" t="s">
        <v>402</v>
      </c>
    </row>
    <row r="62" spans="1:4" x14ac:dyDescent="0.25">
      <c r="A62" s="152" t="str">
        <f t="shared" si="1"/>
        <v>From</v>
      </c>
      <c r="B62" s="158" t="s">
        <v>268</v>
      </c>
      <c r="C62" s="159" t="s">
        <v>435</v>
      </c>
      <c r="D62" s="160" t="s">
        <v>270</v>
      </c>
    </row>
    <row r="63" spans="1:4" x14ac:dyDescent="0.25">
      <c r="A63" s="152" t="str">
        <f t="shared" si="1"/>
        <v>Full participation - Erasmus+</v>
      </c>
      <c r="B63" s="158" t="s">
        <v>108</v>
      </c>
      <c r="C63" s="159" t="s">
        <v>444</v>
      </c>
      <c r="D63" s="160" t="s">
        <v>429</v>
      </c>
    </row>
    <row r="64" spans="1:4" x14ac:dyDescent="0.25">
      <c r="A64" s="152" t="str">
        <f t="shared" si="1"/>
        <v xml:space="preserve">Germany </v>
      </c>
      <c r="B64" s="158" t="s">
        <v>77</v>
      </c>
      <c r="C64" s="159" t="s">
        <v>370</v>
      </c>
      <c r="D64" s="160" t="s">
        <v>403</v>
      </c>
    </row>
    <row r="65" spans="1:4" x14ac:dyDescent="0.25">
      <c r="A65" s="152" t="str">
        <f t="shared" si="1"/>
        <v>Grant requested</v>
      </c>
      <c r="B65" s="158" t="s">
        <v>217</v>
      </c>
      <c r="C65" s="159" t="s">
        <v>218</v>
      </c>
      <c r="D65" s="160" t="s">
        <v>219</v>
      </c>
    </row>
    <row r="66" spans="1:4" ht="39.6" x14ac:dyDescent="0.25">
      <c r="A66" s="152" t="str">
        <f t="shared" si="1"/>
        <v>Grant total 
(up to 75%)
(a)</v>
      </c>
      <c r="B66" s="302" t="s">
        <v>546</v>
      </c>
      <c r="C66" s="303" t="s">
        <v>547</v>
      </c>
      <c r="D66" s="304" t="s">
        <v>548</v>
      </c>
    </row>
    <row r="67" spans="1:4" x14ac:dyDescent="0.25">
      <c r="A67" s="152" t="str">
        <f t="shared" si="1"/>
        <v xml:space="preserve">Greece </v>
      </c>
      <c r="B67" s="158" t="s">
        <v>78</v>
      </c>
      <c r="C67" s="159" t="s">
        <v>371</v>
      </c>
      <c r="D67" s="160" t="s">
        <v>404</v>
      </c>
    </row>
    <row r="68" spans="1:4" x14ac:dyDescent="0.25">
      <c r="A68" s="152" t="str">
        <f t="shared" si="1"/>
        <v>Heading A</v>
      </c>
      <c r="B68" s="158" t="s">
        <v>50</v>
      </c>
      <c r="C68" s="159" t="s">
        <v>275</v>
      </c>
      <c r="D68" s="160" t="s">
        <v>448</v>
      </c>
    </row>
    <row r="69" spans="1:4" x14ac:dyDescent="0.25">
      <c r="A69" s="152" t="str">
        <f t="shared" ref="A69:A100" si="2">+IF($B$1=$B$4,B69,IF($B$1=$C$4,C69,IF($B$1=$D$4,D69,B69)))</f>
        <v>Heading B</v>
      </c>
      <c r="B69" s="158" t="s">
        <v>51</v>
      </c>
      <c r="C69" s="159" t="s">
        <v>276</v>
      </c>
      <c r="D69" s="160" t="s">
        <v>449</v>
      </c>
    </row>
    <row r="70" spans="1:4" x14ac:dyDescent="0.25">
      <c r="A70" s="152" t="str">
        <f t="shared" si="2"/>
        <v xml:space="preserve">Hungary </v>
      </c>
      <c r="B70" s="158" t="s">
        <v>79</v>
      </c>
      <c r="C70" s="159" t="s">
        <v>372</v>
      </c>
      <c r="D70" s="160" t="s">
        <v>405</v>
      </c>
    </row>
    <row r="71" spans="1:4" x14ac:dyDescent="0.25">
      <c r="A71" s="152" t="str">
        <f t="shared" si="2"/>
        <v>Iceland</v>
      </c>
      <c r="B71" s="158" t="s">
        <v>103</v>
      </c>
      <c r="C71" s="159" t="s">
        <v>389</v>
      </c>
      <c r="D71" s="160" t="s">
        <v>421</v>
      </c>
    </row>
    <row r="72" spans="1:4" x14ac:dyDescent="0.25">
      <c r="A72" s="152" t="str">
        <f t="shared" si="2"/>
        <v>Indirect costs</v>
      </c>
      <c r="B72" s="158" t="s">
        <v>12</v>
      </c>
      <c r="C72" s="159" t="s">
        <v>341</v>
      </c>
      <c r="D72" s="160" t="s">
        <v>342</v>
      </c>
    </row>
    <row r="73" spans="1:4" x14ac:dyDescent="0.25">
      <c r="A73" s="152" t="str">
        <f t="shared" si="2"/>
        <v>Indirect costs (up to 7%)</v>
      </c>
      <c r="B73" s="158" t="s">
        <v>42</v>
      </c>
      <c r="C73" s="159" t="s">
        <v>280</v>
      </c>
      <c r="D73" s="160" t="s">
        <v>451</v>
      </c>
    </row>
    <row r="74" spans="1:4" x14ac:dyDescent="0.25">
      <c r="A74" s="152" t="str">
        <f t="shared" si="2"/>
        <v xml:space="preserve">Ireland </v>
      </c>
      <c r="B74" s="158" t="s">
        <v>80</v>
      </c>
      <c r="C74" s="159" t="s">
        <v>373</v>
      </c>
      <c r="D74" s="160" t="s">
        <v>406</v>
      </c>
    </row>
    <row r="75" spans="1:4" x14ac:dyDescent="0.25">
      <c r="A75" s="152" t="str">
        <f t="shared" si="2"/>
        <v xml:space="preserve">Italy </v>
      </c>
      <c r="B75" s="158" t="s">
        <v>81</v>
      </c>
      <c r="C75" s="159" t="s">
        <v>374</v>
      </c>
      <c r="D75" s="160" t="s">
        <v>407</v>
      </c>
    </row>
    <row r="76" spans="1:4" x14ac:dyDescent="0.25">
      <c r="A76" s="152" t="str">
        <f t="shared" si="2"/>
        <v>Item</v>
      </c>
      <c r="B76" s="158" t="s">
        <v>48</v>
      </c>
      <c r="C76" s="159" t="s">
        <v>272</v>
      </c>
      <c r="D76" s="160" t="s">
        <v>273</v>
      </c>
    </row>
    <row r="77" spans="1:4" x14ac:dyDescent="0.25">
      <c r="A77" s="152" t="str">
        <f t="shared" si="2"/>
        <v>Justification - Work Package Title/Number</v>
      </c>
      <c r="B77" s="158" t="s">
        <v>476</v>
      </c>
      <c r="C77" s="159" t="s">
        <v>477</v>
      </c>
      <c r="D77" s="160" t="s">
        <v>478</v>
      </c>
    </row>
    <row r="78" spans="1:4" ht="26.4" x14ac:dyDescent="0.25">
      <c r="A78" s="152" t="str">
        <f t="shared" si="2"/>
        <v>KA3 - Support for policy reform - Prospective initiatives- Policy Experimentation</v>
      </c>
      <c r="B78" s="158" t="s">
        <v>289</v>
      </c>
      <c r="C78" s="159"/>
      <c r="D78" s="160"/>
    </row>
    <row r="79" spans="1:4" x14ac:dyDescent="0.25">
      <c r="A79" s="152" t="str">
        <f t="shared" si="2"/>
        <v>Knowledge alliances</v>
      </c>
      <c r="B79" s="158" t="s">
        <v>124</v>
      </c>
      <c r="C79" s="159" t="s">
        <v>125</v>
      </c>
      <c r="D79" s="160" t="s">
        <v>114</v>
      </c>
    </row>
    <row r="80" spans="1:4" x14ac:dyDescent="0.25">
      <c r="A80" s="152" t="str">
        <f t="shared" si="2"/>
        <v>Language</v>
      </c>
      <c r="B80" s="158" t="s">
        <v>117</v>
      </c>
      <c r="C80" s="159" t="s">
        <v>118</v>
      </c>
      <c r="D80" s="160" t="s">
        <v>119</v>
      </c>
    </row>
    <row r="81" spans="1:4" x14ac:dyDescent="0.25">
      <c r="A81" s="152" t="str">
        <f t="shared" si="2"/>
        <v xml:space="preserve">Latvia </v>
      </c>
      <c r="B81" s="158" t="s">
        <v>82</v>
      </c>
      <c r="C81" s="159" t="s">
        <v>375</v>
      </c>
      <c r="D81" s="160" t="s">
        <v>408</v>
      </c>
    </row>
    <row r="82" spans="1:4" x14ac:dyDescent="0.25">
      <c r="A82" s="152" t="str">
        <f t="shared" si="2"/>
        <v>Liechtenstein</v>
      </c>
      <c r="B82" s="158" t="s">
        <v>104</v>
      </c>
      <c r="C82" s="159" t="s">
        <v>104</v>
      </c>
      <c r="D82" s="160" t="s">
        <v>104</v>
      </c>
    </row>
    <row r="83" spans="1:4" x14ac:dyDescent="0.25">
      <c r="A83" s="152" t="str">
        <f t="shared" si="2"/>
        <v xml:space="preserve">Lithuania </v>
      </c>
      <c r="B83" s="158" t="s">
        <v>83</v>
      </c>
      <c r="C83" s="159" t="s">
        <v>376</v>
      </c>
      <c r="D83" s="160" t="s">
        <v>409</v>
      </c>
    </row>
    <row r="84" spans="1:4" x14ac:dyDescent="0.25">
      <c r="A84" s="152" t="str">
        <f t="shared" si="2"/>
        <v xml:space="preserve">Luxembourg </v>
      </c>
      <c r="B84" s="158" t="s">
        <v>84</v>
      </c>
      <c r="C84" s="159" t="s">
        <v>377</v>
      </c>
      <c r="D84" s="160" t="s">
        <v>410</v>
      </c>
    </row>
    <row r="85" spans="1:4" x14ac:dyDescent="0.25">
      <c r="A85" s="152" t="str">
        <f t="shared" si="2"/>
        <v xml:space="preserve">Malta </v>
      </c>
      <c r="B85" s="158" t="s">
        <v>85</v>
      </c>
      <c r="C85" s="159" t="s">
        <v>378</v>
      </c>
      <c r="D85" s="160" t="s">
        <v>411</v>
      </c>
    </row>
    <row r="86" spans="1:4" ht="13.5" customHeight="1" x14ac:dyDescent="0.25">
      <c r="A86" s="152" t="str">
        <f t="shared" si="2"/>
        <v xml:space="preserve">Manager </v>
      </c>
      <c r="B86" s="158" t="s">
        <v>194</v>
      </c>
      <c r="C86" s="159" t="s">
        <v>195</v>
      </c>
      <c r="D86" s="160" t="s">
        <v>195</v>
      </c>
    </row>
    <row r="87" spans="1:4" ht="30" customHeight="1" x14ac:dyDescent="0.25">
      <c r="A87" s="152" t="str">
        <f t="shared" si="2"/>
        <v>Maximum EU contribution awarded for a 2 years Alliance:        700 000 EUR</v>
      </c>
      <c r="B87" s="158" t="s">
        <v>177</v>
      </c>
      <c r="C87" s="159" t="s">
        <v>178</v>
      </c>
      <c r="D87" s="160" t="s">
        <v>179</v>
      </c>
    </row>
    <row r="88" spans="1:4" ht="32.25" customHeight="1" x14ac:dyDescent="0.25">
      <c r="A88" s="152" t="str">
        <f t="shared" si="2"/>
        <v>Maximum EU contribution awarded for a 3 years Alliance:           1 000 000 EUR</v>
      </c>
      <c r="B88" s="158" t="s">
        <v>180</v>
      </c>
      <c r="C88" s="159" t="s">
        <v>181</v>
      </c>
      <c r="D88" s="160" t="s">
        <v>182</v>
      </c>
    </row>
    <row r="89" spans="1:4" x14ac:dyDescent="0.25">
      <c r="A89" s="152" t="str">
        <f t="shared" si="2"/>
        <v>Member States of the European Union (EU)</v>
      </c>
      <c r="B89" s="158" t="s">
        <v>66</v>
      </c>
      <c r="C89" s="159" t="s">
        <v>443</v>
      </c>
      <c r="D89" s="160" t="s">
        <v>428</v>
      </c>
    </row>
    <row r="90" spans="1:4" x14ac:dyDescent="0.25">
      <c r="A90" s="152" t="str">
        <f t="shared" si="2"/>
        <v>Mobility activities (Optional)</v>
      </c>
      <c r="B90" s="158" t="s">
        <v>167</v>
      </c>
      <c r="C90" s="159" t="s">
        <v>168</v>
      </c>
      <c r="D90" s="160" t="s">
        <v>169</v>
      </c>
    </row>
    <row r="91" spans="1:4" x14ac:dyDescent="0.25">
      <c r="A91" s="152" t="str">
        <f t="shared" si="2"/>
        <v>months</v>
      </c>
      <c r="B91" s="158" t="s">
        <v>141</v>
      </c>
      <c r="C91" s="159" t="s">
        <v>142</v>
      </c>
      <c r="D91" s="160" t="s">
        <v>563</v>
      </c>
    </row>
    <row r="92" spans="1:4" x14ac:dyDescent="0.25">
      <c r="A92" s="152" t="str">
        <f t="shared" si="2"/>
        <v>Name</v>
      </c>
      <c r="B92" s="158" t="s">
        <v>100</v>
      </c>
      <c r="C92" s="159" t="s">
        <v>187</v>
      </c>
      <c r="D92" s="160" t="s">
        <v>100</v>
      </c>
    </row>
    <row r="93" spans="1:4" ht="66" x14ac:dyDescent="0.25">
      <c r="A93" s="152" t="str">
        <f t="shared" si="2"/>
        <v xml:space="preserve">Erasmus+ Programme, KA 3 – Support for Policy Reform
VET-Business Partnerships on Work-based learning and Apprenticeships 
</v>
      </c>
      <c r="B93" s="158" t="s">
        <v>572</v>
      </c>
      <c r="C93" s="343" t="s">
        <v>572</v>
      </c>
      <c r="D93" s="343" t="s">
        <v>572</v>
      </c>
    </row>
    <row r="94" spans="1:4" x14ac:dyDescent="0.25">
      <c r="A94" s="152" t="str">
        <f t="shared" si="2"/>
        <v>Netherland</v>
      </c>
      <c r="B94" s="158" t="s">
        <v>536</v>
      </c>
      <c r="C94" s="159" t="s">
        <v>379</v>
      </c>
      <c r="D94" s="160" t="s">
        <v>412</v>
      </c>
    </row>
    <row r="95" spans="1:4" ht="25.5" customHeight="1" x14ac:dyDescent="0.25">
      <c r="A95" s="152" t="str">
        <f t="shared" si="2"/>
        <v>Norway</v>
      </c>
      <c r="B95" s="158" t="s">
        <v>105</v>
      </c>
      <c r="C95" s="159" t="s">
        <v>390</v>
      </c>
      <c r="D95" s="160" t="s">
        <v>422</v>
      </c>
    </row>
    <row r="96" spans="1:4" x14ac:dyDescent="0.25">
      <c r="A96" s="152" t="str">
        <f t="shared" si="2"/>
        <v>Number of days</v>
      </c>
      <c r="B96" s="158" t="s">
        <v>205</v>
      </c>
      <c r="C96" s="159" t="s">
        <v>206</v>
      </c>
      <c r="D96" s="160" t="s">
        <v>207</v>
      </c>
    </row>
    <row r="97" spans="1:4" x14ac:dyDescent="0.25">
      <c r="A97" s="152" t="str">
        <f t="shared" si="2"/>
        <v>Number of items</v>
      </c>
      <c r="B97" s="158" t="s">
        <v>313</v>
      </c>
      <c r="C97" s="159" t="s">
        <v>318</v>
      </c>
      <c r="D97" s="160" t="s">
        <v>317</v>
      </c>
    </row>
    <row r="98" spans="1:4" x14ac:dyDescent="0.25">
      <c r="A98" s="152" t="str">
        <f t="shared" si="2"/>
        <v>Number of persons</v>
      </c>
      <c r="B98" s="158" t="s">
        <v>301</v>
      </c>
      <c r="C98" s="159" t="s">
        <v>308</v>
      </c>
      <c r="D98" s="160" t="s">
        <v>307</v>
      </c>
    </row>
    <row r="99" spans="1:4" ht="39.6" x14ac:dyDescent="0.25">
      <c r="A99" s="152" t="str">
        <f t="shared" si="2"/>
        <v>Number of travels 
(from their place of location to the venue of the activity and return)</v>
      </c>
      <c r="B99" s="158" t="s">
        <v>250</v>
      </c>
      <c r="C99" s="159" t="s">
        <v>251</v>
      </c>
      <c r="D99" s="160" t="s">
        <v>252</v>
      </c>
    </row>
    <row r="100" spans="1:4" x14ac:dyDescent="0.25">
      <c r="A100" s="152" t="str">
        <f t="shared" si="2"/>
        <v>Number of working days on the project</v>
      </c>
      <c r="B100" s="158" t="s">
        <v>16</v>
      </c>
      <c r="C100" s="159" t="s">
        <v>295</v>
      </c>
      <c r="D100" s="160" t="s">
        <v>296</v>
      </c>
    </row>
    <row r="101" spans="1:4" x14ac:dyDescent="0.25">
      <c r="A101" s="152" t="str">
        <f t="shared" ref="A101:A132" si="3">+IF($B$1=$B$4,B101,IF($B$1=$C$4,C101,IF($B$1=$D$4,D101,B101)))</f>
        <v>OK</v>
      </c>
      <c r="B101" s="158" t="s">
        <v>183</v>
      </c>
      <c r="C101" s="159" t="s">
        <v>183</v>
      </c>
      <c r="D101" s="160" t="s">
        <v>183</v>
      </c>
    </row>
    <row r="102" spans="1:4" x14ac:dyDescent="0.25">
      <c r="A102" s="152" t="str">
        <f t="shared" si="3"/>
        <v>B. Operations</v>
      </c>
      <c r="B102" s="158" t="s">
        <v>29</v>
      </c>
      <c r="C102" s="159" t="s">
        <v>336</v>
      </c>
      <c r="D102" s="160" t="s">
        <v>340</v>
      </c>
    </row>
    <row r="103" spans="1:4" x14ac:dyDescent="0.25">
      <c r="A103" s="152" t="str">
        <f t="shared" si="3"/>
        <v>(OPTIONAL)</v>
      </c>
      <c r="B103" s="158" t="s">
        <v>462</v>
      </c>
      <c r="C103" s="159" t="s">
        <v>229</v>
      </c>
      <c r="D103" s="160" t="s">
        <v>230</v>
      </c>
    </row>
    <row r="104" spans="1:4" x14ac:dyDescent="0.25">
      <c r="A104" s="152" t="str">
        <f t="shared" si="3"/>
        <v>Organisation name</v>
      </c>
      <c r="B104" s="158" t="s">
        <v>265</v>
      </c>
      <c r="C104" s="159" t="s">
        <v>266</v>
      </c>
      <c r="D104" s="160" t="s">
        <v>267</v>
      </c>
    </row>
    <row r="105" spans="1:4" x14ac:dyDescent="0.25">
      <c r="A105" s="152" t="str">
        <f t="shared" si="3"/>
        <v>Other</v>
      </c>
      <c r="B105" s="300" t="s">
        <v>600</v>
      </c>
      <c r="C105" s="299" t="s">
        <v>601</v>
      </c>
      <c r="D105" s="301" t="s">
        <v>590</v>
      </c>
    </row>
    <row r="106" spans="1:4" x14ac:dyDescent="0.25">
      <c r="A106" s="152" t="str">
        <f t="shared" si="3"/>
        <v>Other costs</v>
      </c>
      <c r="B106" s="300" t="s">
        <v>588</v>
      </c>
      <c r="C106" s="299" t="s">
        <v>589</v>
      </c>
      <c r="D106" s="301" t="s">
        <v>590</v>
      </c>
    </row>
    <row r="107" spans="1:4" x14ac:dyDescent="0.25">
      <c r="A107" s="152" t="str">
        <f t="shared" si="3"/>
        <v>Other sources</v>
      </c>
      <c r="B107" s="158" t="s">
        <v>19</v>
      </c>
      <c r="C107" s="159" t="s">
        <v>354</v>
      </c>
      <c r="D107" s="160" t="s">
        <v>353</v>
      </c>
    </row>
    <row r="108" spans="1:4" x14ac:dyDescent="0.25">
      <c r="A108" s="152" t="str">
        <f t="shared" si="3"/>
        <v>Overall total number of working days</v>
      </c>
      <c r="B108" s="158" t="s">
        <v>30</v>
      </c>
      <c r="C108" s="159" t="s">
        <v>293</v>
      </c>
      <c r="D108" s="160" t="s">
        <v>294</v>
      </c>
    </row>
    <row r="109" spans="1:4" x14ac:dyDescent="0.25">
      <c r="A109" s="152" t="str">
        <f t="shared" si="3"/>
        <v>Overall total staff costs</v>
      </c>
      <c r="B109" s="158" t="s">
        <v>292</v>
      </c>
      <c r="C109" s="159" t="s">
        <v>291</v>
      </c>
      <c r="D109" s="160" t="s">
        <v>290</v>
      </c>
    </row>
    <row r="110" spans="1:4" ht="26.4" x14ac:dyDescent="0.25">
      <c r="A110" s="152" t="str">
        <f t="shared" si="3"/>
        <v>Own funding
(b)</v>
      </c>
      <c r="B110" s="305" t="s">
        <v>549</v>
      </c>
      <c r="C110" s="306" t="s">
        <v>550</v>
      </c>
      <c r="D110" s="307" t="s">
        <v>551</v>
      </c>
    </row>
    <row r="111" spans="1:4" x14ac:dyDescent="0.25">
      <c r="A111" s="152" t="str">
        <f t="shared" si="3"/>
        <v>Part I - Consolidated figures</v>
      </c>
      <c r="B111" s="158" t="s">
        <v>96</v>
      </c>
      <c r="C111" s="159" t="s">
        <v>149</v>
      </c>
      <c r="D111" s="160" t="s">
        <v>150</v>
      </c>
    </row>
    <row r="112" spans="1:4" ht="26.4" x14ac:dyDescent="0.25">
      <c r="A112" s="152" t="str">
        <f t="shared" si="3"/>
        <v>Part II - Distribution of grant by organisation</v>
      </c>
      <c r="B112" s="158" t="s">
        <v>99</v>
      </c>
      <c r="C112" s="159" t="s">
        <v>184</v>
      </c>
      <c r="D112" s="160" t="s">
        <v>185</v>
      </c>
    </row>
    <row r="113" spans="1:4" x14ac:dyDescent="0.25">
      <c r="A113" s="152" t="str">
        <f t="shared" si="3"/>
        <v>Part III - Project implementation support</v>
      </c>
      <c r="B113" s="158" t="s">
        <v>191</v>
      </c>
      <c r="C113" s="159" t="s">
        <v>192</v>
      </c>
      <c r="D113" s="160" t="s">
        <v>193</v>
      </c>
    </row>
    <row r="114" spans="1:4" x14ac:dyDescent="0.25">
      <c r="A114" s="152" t="str">
        <f t="shared" si="3"/>
        <v>Part IV -</v>
      </c>
      <c r="B114" s="158" t="s">
        <v>223</v>
      </c>
      <c r="C114" s="159" t="s">
        <v>224</v>
      </c>
      <c r="D114" s="160" t="s">
        <v>225</v>
      </c>
    </row>
    <row r="115" spans="1:4" x14ac:dyDescent="0.25">
      <c r="A115" s="152" t="str">
        <f t="shared" si="3"/>
        <v>Partner</v>
      </c>
      <c r="B115" s="158" t="s">
        <v>101</v>
      </c>
      <c r="C115" s="159" t="s">
        <v>186</v>
      </c>
      <c r="D115" s="160" t="s">
        <v>101</v>
      </c>
    </row>
    <row r="116" spans="1:4" x14ac:dyDescent="0.25">
      <c r="A116" s="152" t="str">
        <f t="shared" si="3"/>
        <v>PARTNER COUNTRIES (PA)</v>
      </c>
      <c r="B116" s="158" t="s">
        <v>156</v>
      </c>
      <c r="C116" s="159" t="s">
        <v>157</v>
      </c>
      <c r="D116" s="160" t="s">
        <v>158</v>
      </c>
    </row>
    <row r="117" spans="1:4" x14ac:dyDescent="0.25">
      <c r="A117" s="152" t="str">
        <f t="shared" si="3"/>
        <v xml:space="preserve">Poland </v>
      </c>
      <c r="B117" s="158" t="s">
        <v>86</v>
      </c>
      <c r="C117" s="159" t="s">
        <v>380</v>
      </c>
      <c r="D117" s="160" t="s">
        <v>413</v>
      </c>
    </row>
    <row r="118" spans="1:4" x14ac:dyDescent="0.25">
      <c r="A118" s="152" t="str">
        <f t="shared" si="3"/>
        <v xml:space="preserve">Portugal </v>
      </c>
      <c r="B118" s="158" t="s">
        <v>87</v>
      </c>
      <c r="C118" s="159" t="s">
        <v>381</v>
      </c>
      <c r="D118" s="160" t="s">
        <v>381</v>
      </c>
    </row>
    <row r="119" spans="1:4" ht="26.4" x14ac:dyDescent="0.25">
      <c r="A119" s="152" t="str">
        <f t="shared" si="3"/>
        <v>PROGRAMME 
COUNTRIES (PR)</v>
      </c>
      <c r="B119" s="158" t="s">
        <v>153</v>
      </c>
      <c r="C119" s="159" t="s">
        <v>154</v>
      </c>
      <c r="D119" s="160" t="s">
        <v>155</v>
      </c>
    </row>
    <row r="120" spans="1:4" x14ac:dyDescent="0.25">
      <c r="A120" s="152" t="str">
        <f t="shared" si="3"/>
        <v>Guidelines for applicants</v>
      </c>
      <c r="B120" s="294" t="s">
        <v>540</v>
      </c>
      <c r="C120" s="295" t="s">
        <v>541</v>
      </c>
      <c r="D120" s="296" t="s">
        <v>542</v>
      </c>
    </row>
    <row r="121" spans="1:4" x14ac:dyDescent="0.25">
      <c r="A121" s="152" t="str">
        <f t="shared" si="3"/>
        <v>Project acronym</v>
      </c>
      <c r="B121" s="158" t="s">
        <v>143</v>
      </c>
      <c r="C121" s="159" t="s">
        <v>144</v>
      </c>
      <c r="D121" s="160" t="s">
        <v>145</v>
      </c>
    </row>
    <row r="122" spans="1:4" x14ac:dyDescent="0.25">
      <c r="A122" s="152" t="str">
        <f t="shared" si="3"/>
        <v>Project implementation support</v>
      </c>
      <c r="B122" s="158" t="s">
        <v>161</v>
      </c>
      <c r="C122" s="159" t="s">
        <v>162</v>
      </c>
      <c r="D122" s="160" t="s">
        <v>163</v>
      </c>
    </row>
    <row r="123" spans="1:4" x14ac:dyDescent="0.25">
      <c r="A123" s="152" t="str">
        <f t="shared" si="3"/>
        <v>Project title</v>
      </c>
      <c r="B123" s="158" t="s">
        <v>146</v>
      </c>
      <c r="C123" s="159" t="s">
        <v>147</v>
      </c>
      <c r="D123" s="160" t="s">
        <v>148</v>
      </c>
    </row>
    <row r="124" spans="1:4" x14ac:dyDescent="0.25">
      <c r="A124" s="152" t="str">
        <f t="shared" si="3"/>
        <v xml:space="preserve">Purpose of the journey </v>
      </c>
      <c r="B124" s="158" t="s">
        <v>14</v>
      </c>
      <c r="C124" s="159" t="s">
        <v>439</v>
      </c>
      <c r="D124" s="160" t="s">
        <v>304</v>
      </c>
    </row>
    <row r="125" spans="1:4" x14ac:dyDescent="0.25">
      <c r="A125" s="152" t="str">
        <f t="shared" si="3"/>
        <v>Revenue</v>
      </c>
      <c r="B125" s="158" t="s">
        <v>41</v>
      </c>
      <c r="C125" s="159" t="s">
        <v>281</v>
      </c>
      <c r="D125" s="160" t="s">
        <v>284</v>
      </c>
    </row>
    <row r="126" spans="1:4" x14ac:dyDescent="0.25">
      <c r="A126" s="152" t="str">
        <f t="shared" si="3"/>
        <v xml:space="preserve">Romania </v>
      </c>
      <c r="B126" s="158" t="s">
        <v>88</v>
      </c>
      <c r="C126" s="159" t="s">
        <v>382</v>
      </c>
      <c r="D126" s="160" t="s">
        <v>414</v>
      </c>
    </row>
    <row r="127" spans="1:4" x14ac:dyDescent="0.25">
      <c r="A127" s="152" t="str">
        <f t="shared" si="3"/>
        <v>Sector skills alliances</v>
      </c>
      <c r="B127" s="158" t="s">
        <v>126</v>
      </c>
      <c r="C127" s="159" t="s">
        <v>127</v>
      </c>
      <c r="D127" s="160" t="s">
        <v>564</v>
      </c>
    </row>
    <row r="128" spans="1:4" x14ac:dyDescent="0.25">
      <c r="A128" s="152" t="str">
        <f t="shared" si="3"/>
        <v>Select your country</v>
      </c>
      <c r="B128" s="158" t="s">
        <v>260</v>
      </c>
      <c r="C128" s="159" t="s">
        <v>261</v>
      </c>
      <c r="D128" s="160" t="s">
        <v>262</v>
      </c>
    </row>
    <row r="129" spans="1:4" x14ac:dyDescent="0.25">
      <c r="A129" s="152" t="str">
        <f t="shared" si="3"/>
        <v xml:space="preserve">Slovakia </v>
      </c>
      <c r="B129" s="158" t="s">
        <v>89</v>
      </c>
      <c r="C129" s="159" t="s">
        <v>383</v>
      </c>
      <c r="D129" s="160" t="s">
        <v>415</v>
      </c>
    </row>
    <row r="130" spans="1:4" x14ac:dyDescent="0.25">
      <c r="A130" s="152" t="str">
        <f t="shared" si="3"/>
        <v xml:space="preserve">Slovenia </v>
      </c>
      <c r="B130" s="158" t="s">
        <v>90</v>
      </c>
      <c r="C130" s="159" t="s">
        <v>384</v>
      </c>
      <c r="D130" s="160" t="s">
        <v>416</v>
      </c>
    </row>
    <row r="131" spans="1:4" x14ac:dyDescent="0.25">
      <c r="A131" s="152" t="str">
        <f t="shared" si="3"/>
        <v xml:space="preserve">Spain </v>
      </c>
      <c r="B131" s="158" t="s">
        <v>91</v>
      </c>
      <c r="C131" s="159" t="s">
        <v>385</v>
      </c>
      <c r="D131" s="160" t="s">
        <v>417</v>
      </c>
    </row>
    <row r="132" spans="1:4" x14ac:dyDescent="0.25">
      <c r="A132" s="152" t="str">
        <f t="shared" si="3"/>
        <v>Specification</v>
      </c>
      <c r="B132" s="158" t="s">
        <v>21</v>
      </c>
      <c r="C132" s="159" t="s">
        <v>352</v>
      </c>
      <c r="D132" s="160" t="s">
        <v>316</v>
      </c>
    </row>
    <row r="133" spans="1:4" x14ac:dyDescent="0.25">
      <c r="A133" s="152" t="str">
        <f t="shared" ref="A133:A164" si="4">+IF($B$1=$B$4,B133,IF($B$1=$C$4,C133,IF($B$1=$D$4,D133,B133)))</f>
        <v>Staff costs</v>
      </c>
      <c r="B133" s="158" t="s">
        <v>164</v>
      </c>
      <c r="C133" s="159" t="s">
        <v>165</v>
      </c>
      <c r="D133" s="160" t="s">
        <v>166</v>
      </c>
    </row>
    <row r="134" spans="1:4" x14ac:dyDescent="0.25">
      <c r="A134" s="152" t="str">
        <f t="shared" si="4"/>
        <v>A. Staff costs</v>
      </c>
      <c r="B134" s="158" t="s">
        <v>330</v>
      </c>
      <c r="C134" s="159" t="s">
        <v>331</v>
      </c>
      <c r="D134" s="160" t="s">
        <v>332</v>
      </c>
    </row>
    <row r="135" spans="1:4" x14ac:dyDescent="0.25">
      <c r="A135" s="152" t="str">
        <f t="shared" si="4"/>
        <v>Staff cost by category</v>
      </c>
      <c r="B135" s="158" t="s">
        <v>463</v>
      </c>
      <c r="C135" s="159" t="s">
        <v>464</v>
      </c>
      <c r="D135" s="160" t="s">
        <v>465</v>
      </c>
    </row>
    <row r="136" spans="1:4" x14ac:dyDescent="0.25">
      <c r="A136" s="152" t="str">
        <f t="shared" si="4"/>
        <v>Status</v>
      </c>
      <c r="B136" s="158" t="s">
        <v>95</v>
      </c>
      <c r="C136" s="159" t="s">
        <v>427</v>
      </c>
      <c r="D136" s="160" t="s">
        <v>95</v>
      </c>
    </row>
    <row r="137" spans="1:4" x14ac:dyDescent="0.25">
      <c r="A137" s="152" t="str">
        <f t="shared" si="4"/>
        <v>Subcontract and Workpackage title/number</v>
      </c>
      <c r="B137" s="158" t="s">
        <v>474</v>
      </c>
      <c r="C137" s="159" t="s">
        <v>471</v>
      </c>
      <c r="D137" s="160" t="s">
        <v>470</v>
      </c>
    </row>
    <row r="138" spans="1:4" x14ac:dyDescent="0.25">
      <c r="A138" s="152" t="str">
        <f t="shared" si="4"/>
        <v xml:space="preserve">Subcontracting </v>
      </c>
      <c r="B138" s="300" t="s">
        <v>594</v>
      </c>
      <c r="C138" s="299" t="s">
        <v>586</v>
      </c>
      <c r="D138" s="301" t="s">
        <v>595</v>
      </c>
    </row>
    <row r="139" spans="1:4" ht="26.4" x14ac:dyDescent="0.25">
      <c r="A139" s="152" t="str">
        <f t="shared" si="4"/>
        <v>B3. Subcontracting costs max 30% of total direct cost</v>
      </c>
      <c r="B139" s="158" t="s">
        <v>434</v>
      </c>
      <c r="C139" s="159" t="s">
        <v>438</v>
      </c>
      <c r="D139" s="160" t="s">
        <v>565</v>
      </c>
    </row>
    <row r="140" spans="1:4" x14ac:dyDescent="0.25">
      <c r="A140" s="152" t="str">
        <f t="shared" si="4"/>
        <v xml:space="preserve">Subcontracting costs </v>
      </c>
      <c r="B140" s="300" t="s">
        <v>585</v>
      </c>
      <c r="C140" s="299" t="s">
        <v>586</v>
      </c>
      <c r="D140" s="301" t="s">
        <v>587</v>
      </c>
    </row>
    <row r="141" spans="1:4" x14ac:dyDescent="0.25">
      <c r="A141" s="152" t="str">
        <f t="shared" si="4"/>
        <v>Subsistence costs</v>
      </c>
      <c r="B141" s="158" t="s">
        <v>98</v>
      </c>
      <c r="C141" s="159" t="s">
        <v>172</v>
      </c>
      <c r="D141" s="160" t="s">
        <v>173</v>
      </c>
    </row>
    <row r="142" spans="1:4" x14ac:dyDescent="0.25">
      <c r="A142" s="152" t="str">
        <f t="shared" si="4"/>
        <v xml:space="preserve">Sweden </v>
      </c>
      <c r="B142" s="158" t="s">
        <v>92</v>
      </c>
      <c r="C142" s="159" t="s">
        <v>386</v>
      </c>
      <c r="D142" s="160" t="s">
        <v>418</v>
      </c>
    </row>
    <row r="143" spans="1:4" x14ac:dyDescent="0.25">
      <c r="A143" s="152" t="str">
        <f t="shared" si="4"/>
        <v>Switzerland</v>
      </c>
      <c r="B143" s="158" t="s">
        <v>106</v>
      </c>
      <c r="C143" s="159" t="s">
        <v>391</v>
      </c>
      <c r="D143" s="160" t="s">
        <v>423</v>
      </c>
    </row>
    <row r="144" spans="1:4" x14ac:dyDescent="0.25">
      <c r="A144" s="152" t="str">
        <f t="shared" si="4"/>
        <v>Task description</v>
      </c>
      <c r="B144" s="158" t="s">
        <v>8</v>
      </c>
      <c r="C144" s="159" t="s">
        <v>327</v>
      </c>
      <c r="D144" s="160" t="s">
        <v>326</v>
      </c>
    </row>
    <row r="145" spans="1:4" x14ac:dyDescent="0.25">
      <c r="A145" s="152" t="str">
        <f t="shared" si="4"/>
        <v>Teacher/Trainer/Researcher</v>
      </c>
      <c r="B145" s="158" t="s">
        <v>196</v>
      </c>
      <c r="C145" s="159" t="s">
        <v>197</v>
      </c>
      <c r="D145" s="160" t="s">
        <v>198</v>
      </c>
    </row>
    <row r="146" spans="1:4" x14ac:dyDescent="0.25">
      <c r="A146" s="152" t="str">
        <f t="shared" si="4"/>
        <v>Technician</v>
      </c>
      <c r="B146" s="158" t="s">
        <v>199</v>
      </c>
      <c r="C146" s="159" t="s">
        <v>200</v>
      </c>
      <c r="D146" s="160" t="s">
        <v>201</v>
      </c>
    </row>
    <row r="147" spans="1:4" x14ac:dyDescent="0.25">
      <c r="A147" s="152" t="str">
        <f t="shared" si="4"/>
        <v>To</v>
      </c>
      <c r="B147" s="158" t="s">
        <v>269</v>
      </c>
      <c r="C147" s="159" t="s">
        <v>436</v>
      </c>
      <c r="D147" s="160" t="s">
        <v>271</v>
      </c>
    </row>
    <row r="148" spans="1:4" x14ac:dyDescent="0.25">
      <c r="A148" s="152" t="str">
        <f t="shared" si="4"/>
        <v>TOTAL</v>
      </c>
      <c r="B148" s="158" t="s">
        <v>159</v>
      </c>
      <c r="C148" s="159" t="s">
        <v>159</v>
      </c>
      <c r="D148" s="160" t="s">
        <v>160</v>
      </c>
    </row>
    <row r="149" spans="1:4" x14ac:dyDescent="0.25">
      <c r="A149" s="152" t="str">
        <f t="shared" si="4"/>
        <v>Total</v>
      </c>
      <c r="B149" s="158" t="s">
        <v>0</v>
      </c>
      <c r="C149" s="159" t="s">
        <v>0</v>
      </c>
      <c r="D149" s="160" t="s">
        <v>160</v>
      </c>
    </row>
    <row r="150" spans="1:4" x14ac:dyDescent="0.25">
      <c r="A150" s="152" t="str">
        <f t="shared" si="4"/>
        <v>Total COFINANCING</v>
      </c>
      <c r="B150" s="158" t="s">
        <v>64</v>
      </c>
      <c r="C150" s="159" t="s">
        <v>445</v>
      </c>
      <c r="D150" s="160" t="s">
        <v>453</v>
      </c>
    </row>
    <row r="151" spans="1:4" x14ac:dyDescent="0.25">
      <c r="A151" s="152" t="str">
        <f t="shared" si="4"/>
        <v>Total cost by category</v>
      </c>
      <c r="B151" s="158" t="s">
        <v>211</v>
      </c>
      <c r="C151" s="159" t="s">
        <v>212</v>
      </c>
      <c r="D151" s="160" t="s">
        <v>213</v>
      </c>
    </row>
    <row r="152" spans="1:4" x14ac:dyDescent="0.25">
      <c r="A152" s="152" t="str">
        <f t="shared" si="4"/>
        <v xml:space="preserve">Total costs </v>
      </c>
      <c r="B152" s="158" t="s">
        <v>25</v>
      </c>
      <c r="C152" s="159" t="s">
        <v>437</v>
      </c>
      <c r="D152" s="160" t="s">
        <v>274</v>
      </c>
    </row>
    <row r="153" spans="1:4" x14ac:dyDescent="0.25">
      <c r="A153" s="152" t="str">
        <f t="shared" si="4"/>
        <v>Total Direct Costs (A+B)</v>
      </c>
      <c r="B153" s="158" t="s">
        <v>52</v>
      </c>
      <c r="C153" s="159" t="s">
        <v>279</v>
      </c>
      <c r="D153" s="160" t="s">
        <v>450</v>
      </c>
    </row>
    <row r="154" spans="1:4" x14ac:dyDescent="0.25">
      <c r="A154" s="152" t="str">
        <f t="shared" si="4"/>
        <v>Total equipment costs</v>
      </c>
      <c r="B154" s="158" t="s">
        <v>26</v>
      </c>
      <c r="C154" s="159" t="s">
        <v>325</v>
      </c>
      <c r="D154" s="160" t="s">
        <v>456</v>
      </c>
    </row>
    <row r="155" spans="1:4" x14ac:dyDescent="0.25">
      <c r="A155" s="152" t="str">
        <f t="shared" si="4"/>
        <v xml:space="preserve">Total EU grant </v>
      </c>
      <c r="B155" s="158" t="s">
        <v>285</v>
      </c>
      <c r="C155" s="159" t="s">
        <v>286</v>
      </c>
      <c r="D155" s="160" t="s">
        <v>452</v>
      </c>
    </row>
    <row r="156" spans="1:4" x14ac:dyDescent="0.25">
      <c r="A156" s="152" t="str">
        <f t="shared" si="4"/>
        <v>Total number of days</v>
      </c>
      <c r="B156" s="158" t="s">
        <v>214</v>
      </c>
      <c r="C156" s="159" t="s">
        <v>215</v>
      </c>
      <c r="D156" s="160" t="s">
        <v>216</v>
      </c>
    </row>
    <row r="157" spans="1:4" x14ac:dyDescent="0.25">
      <c r="A157" s="152" t="str">
        <f t="shared" si="4"/>
        <v>B.Total operational costs</v>
      </c>
      <c r="B157" s="158" t="s">
        <v>337</v>
      </c>
      <c r="C157" s="159" t="s">
        <v>338</v>
      </c>
      <c r="D157" s="160" t="s">
        <v>339</v>
      </c>
    </row>
    <row r="158" spans="1:4" x14ac:dyDescent="0.25">
      <c r="A158" s="152" t="str">
        <f t="shared" si="4"/>
        <v>Total other costs</v>
      </c>
      <c r="B158" s="158" t="s">
        <v>28</v>
      </c>
      <c r="C158" s="159" t="s">
        <v>329</v>
      </c>
      <c r="D158" s="160" t="s">
        <v>458</v>
      </c>
    </row>
    <row r="159" spans="1:4" x14ac:dyDescent="0.25">
      <c r="A159" s="152" t="str">
        <f t="shared" si="4"/>
        <v>Total Part III</v>
      </c>
      <c r="B159" s="158" t="s">
        <v>220</v>
      </c>
      <c r="C159" s="159" t="s">
        <v>221</v>
      </c>
      <c r="D159" s="160" t="s">
        <v>222</v>
      </c>
    </row>
    <row r="160" spans="1:4" x14ac:dyDescent="0.25">
      <c r="A160" s="152" t="str">
        <f t="shared" si="4"/>
        <v>Total Part IV</v>
      </c>
      <c r="B160" s="158" t="s">
        <v>257</v>
      </c>
      <c r="C160" s="159" t="s">
        <v>258</v>
      </c>
      <c r="D160" s="160" t="s">
        <v>259</v>
      </c>
    </row>
    <row r="161" spans="1:4" x14ac:dyDescent="0.25">
      <c r="A161" s="152" t="str">
        <f t="shared" si="4"/>
        <v>Total project expenditures</v>
      </c>
      <c r="B161" s="158" t="s">
        <v>345</v>
      </c>
      <c r="C161" s="159" t="s">
        <v>442</v>
      </c>
      <c r="D161" s="160" t="s">
        <v>344</v>
      </c>
    </row>
    <row r="162" spans="1:4" ht="26.4" x14ac:dyDescent="0.25">
      <c r="A162" s="152" t="str">
        <f t="shared" si="4"/>
        <v>Total project indirect costs (up to 7%) rounded with ZERO decimals</v>
      </c>
      <c r="B162" s="158" t="s">
        <v>343</v>
      </c>
      <c r="C162" s="159" t="s">
        <v>441</v>
      </c>
      <c r="D162" s="160" t="s">
        <v>459</v>
      </c>
    </row>
    <row r="163" spans="1:4" ht="26.4" x14ac:dyDescent="0.25">
      <c r="A163" s="152" t="str">
        <f t="shared" si="4"/>
        <v>Total project revenues
(a+b+c)</v>
      </c>
      <c r="B163" s="300" t="s">
        <v>543</v>
      </c>
      <c r="C163" s="299" t="s">
        <v>544</v>
      </c>
      <c r="D163" s="301" t="s">
        <v>545</v>
      </c>
    </row>
    <row r="164" spans="1:4" x14ac:dyDescent="0.25">
      <c r="A164" s="152" t="str">
        <f t="shared" si="4"/>
        <v>Total revenue</v>
      </c>
      <c r="B164" s="158" t="s">
        <v>43</v>
      </c>
      <c r="C164" s="159" t="s">
        <v>283</v>
      </c>
      <c r="D164" s="160" t="s">
        <v>454</v>
      </c>
    </row>
    <row r="165" spans="1:4" x14ac:dyDescent="0.25">
      <c r="A165" s="152" t="str">
        <f t="shared" ref="A165:A177" si="5">+IF($B$1=$B$4,B165,IF($B$1=$C$4,C165,IF($B$1=$D$4,D165,B165)))</f>
        <v>Total staff cost by category</v>
      </c>
      <c r="B165" s="158" t="s">
        <v>9</v>
      </c>
      <c r="C165" s="159" t="s">
        <v>299</v>
      </c>
      <c r="D165" s="160" t="s">
        <v>300</v>
      </c>
    </row>
    <row r="166" spans="1:4" x14ac:dyDescent="0.25">
      <c r="A166" s="152" t="str">
        <f t="shared" si="5"/>
        <v>Total subcontracting costs</v>
      </c>
      <c r="B166" s="158" t="s">
        <v>27</v>
      </c>
      <c r="C166" s="159" t="s">
        <v>328</v>
      </c>
      <c r="D166" s="160" t="s">
        <v>457</v>
      </c>
    </row>
    <row r="167" spans="1:4" x14ac:dyDescent="0.25">
      <c r="A167" s="152" t="str">
        <f t="shared" si="5"/>
        <v xml:space="preserve">TOTAL travel &amp; subsistence costs </v>
      </c>
      <c r="B167" s="158" t="s">
        <v>15</v>
      </c>
      <c r="C167" s="159" t="s">
        <v>312</v>
      </c>
      <c r="D167" s="160" t="s">
        <v>455</v>
      </c>
    </row>
    <row r="168" spans="1:4" x14ac:dyDescent="0.25">
      <c r="A168" s="152" t="str">
        <f t="shared" si="5"/>
        <v>Travel costs</v>
      </c>
      <c r="B168" s="158" t="s">
        <v>170</v>
      </c>
      <c r="C168" s="159" t="s">
        <v>190</v>
      </c>
      <c r="D168" s="160" t="s">
        <v>171</v>
      </c>
    </row>
    <row r="169" spans="1:4" x14ac:dyDescent="0.25">
      <c r="A169" s="152" t="str">
        <f t="shared" si="5"/>
        <v>Travel &amp; subsistence costs</v>
      </c>
      <c r="B169" s="300" t="s">
        <v>582</v>
      </c>
      <c r="C169" s="299" t="s">
        <v>583</v>
      </c>
      <c r="D169" s="301" t="s">
        <v>584</v>
      </c>
    </row>
    <row r="170" spans="1:4" ht="26.4" x14ac:dyDescent="0.25">
      <c r="A170" s="152" t="str">
        <f t="shared" si="5"/>
        <v>Travel  and subsistence for project staff</v>
      </c>
      <c r="B170" s="300" t="s">
        <v>591</v>
      </c>
      <c r="C170" s="299" t="s">
        <v>592</v>
      </c>
      <c r="D170" s="301" t="s">
        <v>593</v>
      </c>
    </row>
    <row r="171" spans="1:4" x14ac:dyDescent="0.25">
      <c r="A171" s="152" t="str">
        <f t="shared" si="5"/>
        <v>Turkey</v>
      </c>
      <c r="B171" s="158" t="s">
        <v>107</v>
      </c>
      <c r="C171" s="159" t="s">
        <v>392</v>
      </c>
      <c r="D171" s="160" t="s">
        <v>424</v>
      </c>
    </row>
    <row r="172" spans="1:4" x14ac:dyDescent="0.25">
      <c r="A172" s="152" t="str">
        <f t="shared" si="5"/>
        <v>Unit cost per day</v>
      </c>
      <c r="B172" s="158" t="s">
        <v>208</v>
      </c>
      <c r="C172" s="159" t="s">
        <v>209</v>
      </c>
      <c r="D172" s="160" t="s">
        <v>210</v>
      </c>
    </row>
    <row r="173" spans="1:4" x14ac:dyDescent="0.25">
      <c r="A173" s="152" t="str">
        <f t="shared" si="5"/>
        <v>Unit cost per participant</v>
      </c>
      <c r="B173" s="158" t="s">
        <v>233</v>
      </c>
      <c r="C173" s="159" t="s">
        <v>234</v>
      </c>
      <c r="D173" s="160" t="s">
        <v>235</v>
      </c>
    </row>
    <row r="174" spans="1:4" ht="29.25" customHeight="1" x14ac:dyDescent="0.25">
      <c r="A174" s="152" t="str">
        <f t="shared" si="5"/>
        <v xml:space="preserve">United Kingdom </v>
      </c>
      <c r="B174" s="158" t="s">
        <v>93</v>
      </c>
      <c r="C174" s="159" t="s">
        <v>387</v>
      </c>
      <c r="D174" s="160" t="s">
        <v>419</v>
      </c>
    </row>
    <row r="175" spans="1:4" ht="25.5" customHeight="1" x14ac:dyDescent="0.25">
      <c r="A175" s="152" t="str">
        <f t="shared" si="5"/>
        <v>Usage rate %</v>
      </c>
      <c r="B175" s="158" t="s">
        <v>314</v>
      </c>
      <c r="C175" s="159" t="s">
        <v>322</v>
      </c>
      <c r="D175" s="160" t="s">
        <v>321</v>
      </c>
    </row>
    <row r="176" spans="1:4" x14ac:dyDescent="0.25">
      <c r="A176" s="152" t="str">
        <f t="shared" si="5"/>
        <v>Warning messages</v>
      </c>
      <c r="B176" s="158" t="s">
        <v>174</v>
      </c>
      <c r="C176" s="159" t="s">
        <v>175</v>
      </c>
      <c r="D176" s="160" t="s">
        <v>176</v>
      </c>
    </row>
    <row r="177" spans="1:4" x14ac:dyDescent="0.25">
      <c r="A177" s="152" t="str">
        <f t="shared" si="5"/>
        <v>Work Package Title/Number</v>
      </c>
      <c r="B177" s="158" t="s">
        <v>467</v>
      </c>
      <c r="C177" s="159" t="s">
        <v>468</v>
      </c>
      <c r="D177" s="160" t="s">
        <v>469</v>
      </c>
    </row>
    <row r="178" spans="1:4" x14ac:dyDescent="0.25">
      <c r="A178" s="152" t="str">
        <f t="shared" ref="A178" si="6">+IF($B$1=$B$4,B178,IF($B$1=$C$4,C178,IF($B$1=$D$4,D178,B178)))</f>
        <v>Affiliated entities</v>
      </c>
      <c r="B178" s="158" t="s">
        <v>484</v>
      </c>
      <c r="C178" s="342" t="s">
        <v>559</v>
      </c>
      <c r="D178" s="342" t="s">
        <v>558</v>
      </c>
    </row>
    <row r="179" spans="1:4" s="297" customFormat="1" x14ac:dyDescent="0.25">
      <c r="A179" s="292" t="str">
        <f t="shared" ref="A179:A196" si="7">+IF($B$1=$B$4,B179,IF($B$1=$C$4,C179,IF($B$1=$D$4,D179,B179)))</f>
        <v>Linked to the Partner</v>
      </c>
      <c r="B179" s="300" t="s">
        <v>485</v>
      </c>
      <c r="C179" s="342" t="s">
        <v>555</v>
      </c>
      <c r="D179" s="342" t="s">
        <v>560</v>
      </c>
    </row>
    <row r="180" spans="1:4" s="297" customFormat="1" ht="15.6" x14ac:dyDescent="0.25">
      <c r="A180" s="292" t="str">
        <f t="shared" si="7"/>
        <v>Please fill all the fields in the row</v>
      </c>
      <c r="B180" s="308" t="s">
        <v>552</v>
      </c>
      <c r="C180" s="309" t="s">
        <v>553</v>
      </c>
      <c r="D180" s="301" t="s">
        <v>554</v>
      </c>
    </row>
    <row r="181" spans="1:4" s="297" customFormat="1" x14ac:dyDescent="0.25">
      <c r="A181" s="292" t="str">
        <f t="shared" si="7"/>
        <v>Lot to be selected</v>
      </c>
      <c r="B181" s="308" t="s">
        <v>573</v>
      </c>
      <c r="C181" s="309" t="s">
        <v>574</v>
      </c>
      <c r="D181" s="307" t="s">
        <v>575</v>
      </c>
    </row>
    <row r="182" spans="1:4" s="297" customFormat="1" x14ac:dyDescent="0.25">
      <c r="A182" s="292" t="str">
        <f t="shared" ref="A182:A193" si="8">+IF($B$1=$B$4,B182,IF($B$1=$C$4,C182,IF($B$1=$D$4,D182,B182)))</f>
        <v>Lot 1</v>
      </c>
      <c r="B182" s="308" t="s">
        <v>576</v>
      </c>
      <c r="C182" s="309" t="s">
        <v>576</v>
      </c>
      <c r="D182" s="307" t="s">
        <v>576</v>
      </c>
    </row>
    <row r="183" spans="1:4" s="297" customFormat="1" x14ac:dyDescent="0.25">
      <c r="A183" s="292" t="str">
        <f t="shared" si="8"/>
        <v>Lot 2</v>
      </c>
      <c r="B183" s="308" t="s">
        <v>577</v>
      </c>
      <c r="C183" s="309" t="s">
        <v>577</v>
      </c>
      <c r="D183" s="307" t="s">
        <v>577</v>
      </c>
    </row>
    <row r="184" spans="1:4" s="297" customFormat="1" x14ac:dyDescent="0.25">
      <c r="A184" s="292" t="str">
        <f t="shared" si="8"/>
        <v>Lot 3</v>
      </c>
      <c r="B184" s="308" t="s">
        <v>578</v>
      </c>
      <c r="C184" s="309" t="s">
        <v>578</v>
      </c>
      <c r="D184" s="307" t="s">
        <v>578</v>
      </c>
    </row>
    <row r="185" spans="1:4" s="297" customFormat="1" x14ac:dyDescent="0.25">
      <c r="A185" s="292" t="s">
        <v>579</v>
      </c>
      <c r="B185" s="308"/>
      <c r="C185" s="309"/>
      <c r="D185" s="307"/>
    </row>
    <row r="186" spans="1:4" s="297" customFormat="1" x14ac:dyDescent="0.25">
      <c r="A186" s="379" t="s">
        <v>580</v>
      </c>
      <c r="B186" s="308"/>
      <c r="C186" s="309"/>
      <c r="D186" s="307"/>
    </row>
    <row r="187" spans="1:4" s="297" customFormat="1" ht="39.6" x14ac:dyDescent="0.25">
      <c r="A187" s="379" t="s">
        <v>581</v>
      </c>
      <c r="B187" s="308"/>
      <c r="C187" s="309"/>
      <c r="D187" s="307"/>
    </row>
    <row r="188" spans="1:4" s="297" customFormat="1" x14ac:dyDescent="0.25">
      <c r="A188" s="292">
        <f t="shared" si="8"/>
        <v>0</v>
      </c>
      <c r="B188" s="308"/>
      <c r="C188" s="309"/>
      <c r="D188" s="307"/>
    </row>
    <row r="189" spans="1:4" s="297" customFormat="1" x14ac:dyDescent="0.25">
      <c r="A189" s="292">
        <f t="shared" si="8"/>
        <v>0</v>
      </c>
      <c r="B189" s="308"/>
      <c r="C189" s="309"/>
      <c r="D189" s="307"/>
    </row>
    <row r="190" spans="1:4" s="297" customFormat="1" x14ac:dyDescent="0.25">
      <c r="A190" s="292">
        <f t="shared" si="8"/>
        <v>0</v>
      </c>
      <c r="B190" s="308"/>
      <c r="C190" s="309"/>
      <c r="D190" s="307"/>
    </row>
    <row r="191" spans="1:4" s="297" customFormat="1" x14ac:dyDescent="0.25">
      <c r="A191" s="292">
        <f t="shared" si="8"/>
        <v>0</v>
      </c>
      <c r="B191" s="308"/>
      <c r="C191" s="309"/>
      <c r="D191" s="307"/>
    </row>
    <row r="192" spans="1:4" s="297" customFormat="1" x14ac:dyDescent="0.25">
      <c r="A192" s="292">
        <f t="shared" si="8"/>
        <v>0</v>
      </c>
      <c r="B192" s="308"/>
      <c r="C192" s="309"/>
      <c r="D192" s="307"/>
    </row>
    <row r="193" spans="1:4" s="297" customFormat="1" x14ac:dyDescent="0.25">
      <c r="A193" s="292">
        <f t="shared" si="8"/>
        <v>0</v>
      </c>
      <c r="B193" s="308"/>
      <c r="C193" s="309"/>
      <c r="D193" s="307"/>
    </row>
    <row r="194" spans="1:4" s="297" customFormat="1" x14ac:dyDescent="0.25">
      <c r="A194" s="292">
        <f t="shared" si="7"/>
        <v>0</v>
      </c>
      <c r="B194" s="294"/>
      <c r="C194" s="295"/>
      <c r="D194" s="296"/>
    </row>
    <row r="195" spans="1:4" s="297" customFormat="1" x14ac:dyDescent="0.25">
      <c r="A195" s="292">
        <f t="shared" si="7"/>
        <v>0</v>
      </c>
      <c r="B195" s="294"/>
      <c r="C195" s="295"/>
      <c r="D195" s="296"/>
    </row>
    <row r="196" spans="1:4" s="297" customFormat="1" x14ac:dyDescent="0.25">
      <c r="A196" s="292">
        <f t="shared" si="7"/>
        <v>0</v>
      </c>
      <c r="B196" s="294"/>
      <c r="C196" s="295"/>
      <c r="D196" s="296"/>
    </row>
    <row r="197" spans="1:4" x14ac:dyDescent="0.25">
      <c r="A197" s="152">
        <f>+IF($B$1=$B$4,B197,IF($B$1=$C$4,C197,IF($B$1=$D$4,D197,B197)))</f>
        <v>0</v>
      </c>
      <c r="B197" s="158"/>
      <c r="C197" s="159"/>
      <c r="D197" s="160"/>
    </row>
    <row r="199" spans="1:4" x14ac:dyDescent="0.25">
      <c r="A199" s="287"/>
      <c r="B199" s="293"/>
      <c r="C199" s="161"/>
      <c r="D199" s="161"/>
    </row>
    <row r="200" spans="1:4" x14ac:dyDescent="0.25">
      <c r="A200" s="287"/>
      <c r="B200" s="293"/>
    </row>
  </sheetData>
  <sheetProtection password="DB79" sheet="1" objects="1" scenarios="1"/>
  <customSheetViews>
    <customSheetView guid="{66AF0A42-F63F-4FA7-868C-A359F93CB329}" showPageBreaks="1" fitToPage="1" printArea="1">
      <selection activeCell="B32" sqref="B32"/>
      <pageMargins left="0.25" right="0.25" top="0.75" bottom="0.75" header="0.3" footer="0.3"/>
      <pageSetup paperSize="9" scale="85" fitToHeight="0" orientation="landscape" r:id="rId1"/>
    </customSheetView>
  </customSheetViews>
  <pageMargins left="0.25" right="0.25" top="0.75" bottom="0.75" header="0.3" footer="0.3"/>
  <pageSetup paperSize="9" scale="8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212"/>
  <sheetViews>
    <sheetView zoomScaleNormal="100" workbookViewId="0">
      <selection activeCell="D6" sqref="D6:E6"/>
    </sheetView>
  </sheetViews>
  <sheetFormatPr defaultColWidth="0" defaultRowHeight="0" customHeight="1" zeroHeight="1" x14ac:dyDescent="0.3"/>
  <cols>
    <col min="1" max="1" width="9.88671875" style="47" customWidth="1"/>
    <col min="2" max="2" width="18.109375" style="138" customWidth="1"/>
    <col min="3" max="3" width="13.44140625" style="138" customWidth="1"/>
    <col min="4" max="4" width="16.5546875" style="47" customWidth="1"/>
    <col min="5" max="5" width="2.33203125" style="47" customWidth="1"/>
    <col min="6" max="6" width="10.88671875" style="47" customWidth="1"/>
    <col min="7" max="9" width="15" style="47" customWidth="1"/>
    <col min="10" max="10" width="17.6640625" style="47" hidden="1" customWidth="1"/>
    <col min="11" max="11" width="1.44140625" style="47" hidden="1" customWidth="1"/>
    <col min="12" max="12" width="9.109375" style="126" hidden="1" customWidth="1"/>
    <col min="13" max="16384" width="9.109375" style="126" hidden="1"/>
  </cols>
  <sheetData>
    <row r="1" spans="1:11" s="20" customFormat="1" ht="4.5" customHeight="1" thickBot="1" x14ac:dyDescent="0.3">
      <c r="K1" s="48"/>
    </row>
    <row r="2" spans="1:11" s="20" customFormat="1" ht="16.5" customHeight="1" thickBot="1" x14ac:dyDescent="0.3">
      <c r="A2" s="533" t="str">
        <f>+Translation!A178</f>
        <v>Affiliated entities</v>
      </c>
      <c r="B2" s="534"/>
      <c r="C2" s="534"/>
      <c r="D2" s="534"/>
      <c r="E2" s="534"/>
      <c r="F2" s="534"/>
      <c r="G2" s="534"/>
      <c r="H2" s="534"/>
      <c r="I2" s="534"/>
      <c r="J2" s="210"/>
      <c r="K2" s="211"/>
    </row>
    <row r="3" spans="1:11" s="20" customFormat="1" ht="6" customHeight="1" thickBot="1" x14ac:dyDescent="0.3">
      <c r="A3" s="44"/>
      <c r="B3" s="45"/>
      <c r="C3" s="45"/>
      <c r="D3" s="45"/>
      <c r="E3" s="45"/>
      <c r="F3" s="45"/>
      <c r="G3" s="45"/>
      <c r="H3" s="45"/>
      <c r="I3" s="45"/>
      <c r="J3" s="45"/>
      <c r="K3" s="49"/>
    </row>
    <row r="4" spans="1:11" s="20" customFormat="1" ht="29.25" customHeight="1" x14ac:dyDescent="0.25">
      <c r="A4" s="60"/>
      <c r="B4" s="519" t="str">
        <f>+Translation!A178</f>
        <v>Affiliated entities</v>
      </c>
      <c r="C4" s="520"/>
      <c r="D4" s="520"/>
      <c r="E4" s="521"/>
      <c r="F4" s="523" t="str">
        <f>+Translation!A179</f>
        <v>Linked to the Partner</v>
      </c>
      <c r="G4" s="519" t="str">
        <f>+Translation!A115</f>
        <v>Partner</v>
      </c>
      <c r="H4" s="520"/>
      <c r="I4" s="521"/>
      <c r="J4" s="384" t="str">
        <f>Translation!A152</f>
        <v xml:space="preserve">Total costs </v>
      </c>
    </row>
    <row r="5" spans="1:11" s="47" customFormat="1" ht="15.75" customHeight="1" thickBot="1" x14ac:dyDescent="0.35">
      <c r="A5" s="50"/>
      <c r="B5" s="529" t="str">
        <f>Translation!A92</f>
        <v>Name</v>
      </c>
      <c r="C5" s="530"/>
      <c r="D5" s="525" t="str">
        <f>Translation!A30</f>
        <v>Country</v>
      </c>
      <c r="E5" s="526"/>
      <c r="F5" s="524"/>
      <c r="G5" s="298" t="str">
        <f>+B5</f>
        <v>Name</v>
      </c>
      <c r="H5" s="525" t="str">
        <f>+D5</f>
        <v>Country</v>
      </c>
      <c r="I5" s="526"/>
      <c r="J5" s="385"/>
    </row>
    <row r="6" spans="1:11" s="47" customFormat="1" ht="16.5" customHeight="1" x14ac:dyDescent="0.3">
      <c r="A6" s="182" t="s">
        <v>482</v>
      </c>
      <c r="B6" s="535"/>
      <c r="C6" s="535"/>
      <c r="D6" s="536"/>
      <c r="E6" s="536"/>
      <c r="F6" s="328"/>
      <c r="G6" s="327" t="str">
        <f>+IFERROR(VLOOKUP(F6,ConsolidatedBudget!$A$39:$E$48,2,FALSE),"")</f>
        <v/>
      </c>
      <c r="H6" s="527" t="str">
        <f>+IFERROR(VLOOKUP(F6,ConsolidatedBudget!$A$39:$E$48,4,FALSE),"")</f>
        <v/>
      </c>
      <c r="I6" s="528"/>
      <c r="J6" s="54"/>
    </row>
    <row r="7" spans="1:11" s="47" customFormat="1" ht="16.5" customHeight="1" x14ac:dyDescent="0.3">
      <c r="A7" s="182" t="s">
        <v>483</v>
      </c>
      <c r="B7" s="518"/>
      <c r="C7" s="518"/>
      <c r="D7" s="522"/>
      <c r="E7" s="522"/>
      <c r="F7" s="328"/>
      <c r="G7" s="327" t="str">
        <f>+IFERROR(VLOOKUP(F7,ConsolidatedBudget!$A$39:$E$48,2,FALSE),"")</f>
        <v/>
      </c>
      <c r="H7" s="527" t="str">
        <f>+IFERROR(VLOOKUP(F7,ConsolidatedBudget!$A$39:$E$48,4,FALSE),"")</f>
        <v/>
      </c>
      <c r="I7" s="528"/>
      <c r="J7" s="183"/>
    </row>
    <row r="8" spans="1:11" s="47" customFormat="1" ht="16.5" customHeight="1" x14ac:dyDescent="0.3">
      <c r="A8" s="182" t="s">
        <v>486</v>
      </c>
      <c r="B8" s="518"/>
      <c r="C8" s="518"/>
      <c r="D8" s="522"/>
      <c r="E8" s="522"/>
      <c r="F8" s="328"/>
      <c r="G8" s="327" t="str">
        <f>+IFERROR(VLOOKUP(F8,ConsolidatedBudget!$A$39:$E$48,2,FALSE),"")</f>
        <v/>
      </c>
      <c r="H8" s="527" t="str">
        <f>+IFERROR(VLOOKUP(F8,ConsolidatedBudget!$A$39:$E$48,4,FALSE),"")</f>
        <v/>
      </c>
      <c r="I8" s="528"/>
      <c r="J8" s="183"/>
    </row>
    <row r="9" spans="1:11" s="47" customFormat="1" ht="16.5" customHeight="1" x14ac:dyDescent="0.3">
      <c r="A9" s="182" t="s">
        <v>487</v>
      </c>
      <c r="B9" s="518"/>
      <c r="C9" s="518"/>
      <c r="D9" s="522"/>
      <c r="E9" s="522"/>
      <c r="F9" s="328"/>
      <c r="G9" s="327" t="str">
        <f>+IFERROR(VLOOKUP(F9,ConsolidatedBudget!$A$39:$E$48,2,FALSE),"")</f>
        <v/>
      </c>
      <c r="H9" s="527" t="str">
        <f>+IFERROR(VLOOKUP(F9,ConsolidatedBudget!$A$39:$E$48,4,FALSE),"")</f>
        <v/>
      </c>
      <c r="I9" s="528"/>
      <c r="J9" s="183"/>
    </row>
    <row r="10" spans="1:11" s="47" customFormat="1" ht="16.5" customHeight="1" x14ac:dyDescent="0.3">
      <c r="A10" s="182" t="s">
        <v>488</v>
      </c>
      <c r="B10" s="518"/>
      <c r="C10" s="518"/>
      <c r="D10" s="522"/>
      <c r="E10" s="522"/>
      <c r="F10" s="328"/>
      <c r="G10" s="327" t="str">
        <f>+IFERROR(VLOOKUP(F10,ConsolidatedBudget!$A$39:$E$48,2,FALSE),"")</f>
        <v/>
      </c>
      <c r="H10" s="527" t="str">
        <f>+IFERROR(VLOOKUP(F10,ConsolidatedBudget!$A$39:$E$48,4,FALSE),"")</f>
        <v/>
      </c>
      <c r="I10" s="528"/>
      <c r="J10" s="183"/>
    </row>
    <row r="11" spans="1:11" s="47" customFormat="1" ht="16.5" customHeight="1" x14ac:dyDescent="0.3">
      <c r="A11" s="182" t="s">
        <v>489</v>
      </c>
      <c r="B11" s="518"/>
      <c r="C11" s="518"/>
      <c r="D11" s="522"/>
      <c r="E11" s="522"/>
      <c r="F11" s="328"/>
      <c r="G11" s="327" t="str">
        <f>+IFERROR(VLOOKUP(F11,ConsolidatedBudget!$A$39:$E$48,2,FALSE),"")</f>
        <v/>
      </c>
      <c r="H11" s="527" t="str">
        <f>+IFERROR(VLOOKUP(F11,ConsolidatedBudget!$A$39:$E$48,4,FALSE),"")</f>
        <v/>
      </c>
      <c r="I11" s="528"/>
      <c r="J11" s="183"/>
    </row>
    <row r="12" spans="1:11" s="47" customFormat="1" ht="16.5" customHeight="1" x14ac:dyDescent="0.3">
      <c r="A12" s="182" t="s">
        <v>490</v>
      </c>
      <c r="B12" s="518"/>
      <c r="C12" s="518"/>
      <c r="D12" s="522"/>
      <c r="E12" s="522"/>
      <c r="F12" s="328"/>
      <c r="G12" s="327" t="str">
        <f>+IFERROR(VLOOKUP(F12,ConsolidatedBudget!$A$39:$E$48,2,FALSE),"")</f>
        <v/>
      </c>
      <c r="H12" s="527" t="str">
        <f>+IFERROR(VLOOKUP(F12,ConsolidatedBudget!$A$39:$E$48,4,FALSE),"")</f>
        <v/>
      </c>
      <c r="I12" s="528"/>
      <c r="J12" s="183"/>
    </row>
    <row r="13" spans="1:11" s="47" customFormat="1" ht="16.5" customHeight="1" x14ac:dyDescent="0.3">
      <c r="A13" s="182" t="s">
        <v>491</v>
      </c>
      <c r="B13" s="518"/>
      <c r="C13" s="518"/>
      <c r="D13" s="522"/>
      <c r="E13" s="522"/>
      <c r="F13" s="328"/>
      <c r="G13" s="327" t="str">
        <f>+IFERROR(VLOOKUP(F13,ConsolidatedBudget!$A$39:$E$48,2,FALSE),"")</f>
        <v/>
      </c>
      <c r="H13" s="527" t="str">
        <f>+IFERROR(VLOOKUP(F13,ConsolidatedBudget!$A$39:$E$48,4,FALSE),"")</f>
        <v/>
      </c>
      <c r="I13" s="528"/>
      <c r="J13" s="183"/>
    </row>
    <row r="14" spans="1:11" s="47" customFormat="1" ht="16.5" customHeight="1" x14ac:dyDescent="0.3">
      <c r="A14" s="182" t="s">
        <v>492</v>
      </c>
      <c r="B14" s="518"/>
      <c r="C14" s="518"/>
      <c r="D14" s="522"/>
      <c r="E14" s="522"/>
      <c r="F14" s="328"/>
      <c r="G14" s="327" t="str">
        <f>+IFERROR(VLOOKUP(F14,ConsolidatedBudget!$A$39:$E$48,2,FALSE),"")</f>
        <v/>
      </c>
      <c r="H14" s="527" t="str">
        <f>+IFERROR(VLOOKUP(F14,ConsolidatedBudget!$A$39:$E$48,4,FALSE),"")</f>
        <v/>
      </c>
      <c r="I14" s="528"/>
      <c r="J14" s="183"/>
    </row>
    <row r="15" spans="1:11" s="47" customFormat="1" ht="16.5" customHeight="1" x14ac:dyDescent="0.3">
      <c r="A15" s="182" t="s">
        <v>493</v>
      </c>
      <c r="B15" s="518"/>
      <c r="C15" s="518"/>
      <c r="D15" s="522"/>
      <c r="E15" s="522"/>
      <c r="F15" s="328"/>
      <c r="G15" s="327" t="str">
        <f>+IFERROR(VLOOKUP(F15,ConsolidatedBudget!$A$39:$E$48,2,FALSE),"")</f>
        <v/>
      </c>
      <c r="H15" s="527" t="str">
        <f>+IFERROR(VLOOKUP(F15,ConsolidatedBudget!$A$39:$E$48,4,FALSE),"")</f>
        <v/>
      </c>
      <c r="I15" s="528"/>
      <c r="J15" s="183"/>
    </row>
    <row r="16" spans="1:11" s="47" customFormat="1" ht="16.5" customHeight="1" x14ac:dyDescent="0.3">
      <c r="A16" s="182" t="s">
        <v>494</v>
      </c>
      <c r="B16" s="518"/>
      <c r="C16" s="518"/>
      <c r="D16" s="522"/>
      <c r="E16" s="522"/>
      <c r="F16" s="328"/>
      <c r="G16" s="327" t="str">
        <f>+IFERROR(VLOOKUP(F16,ConsolidatedBudget!$A$39:$E$48,2,FALSE),"")</f>
        <v/>
      </c>
      <c r="H16" s="527" t="str">
        <f>+IFERROR(VLOOKUP(F16,ConsolidatedBudget!$A$39:$E$48,4,FALSE),"")</f>
        <v/>
      </c>
      <c r="I16" s="528"/>
      <c r="J16" s="183"/>
    </row>
    <row r="17" spans="1:10" s="47" customFormat="1" ht="16.5" customHeight="1" x14ac:dyDescent="0.3">
      <c r="A17" s="182" t="s">
        <v>495</v>
      </c>
      <c r="B17" s="518"/>
      <c r="C17" s="518"/>
      <c r="D17" s="522"/>
      <c r="E17" s="522"/>
      <c r="F17" s="328"/>
      <c r="G17" s="327" t="str">
        <f>+IFERROR(VLOOKUP(F17,ConsolidatedBudget!$A$39:$E$48,2,FALSE),"")</f>
        <v/>
      </c>
      <c r="H17" s="527" t="str">
        <f>+IFERROR(VLOOKUP(F17,ConsolidatedBudget!$A$39:$E$48,4,FALSE),"")</f>
        <v/>
      </c>
      <c r="I17" s="528"/>
      <c r="J17" s="183"/>
    </row>
    <row r="18" spans="1:10" s="47" customFormat="1" ht="16.5" customHeight="1" x14ac:dyDescent="0.3">
      <c r="A18" s="182" t="s">
        <v>496</v>
      </c>
      <c r="B18" s="518"/>
      <c r="C18" s="518"/>
      <c r="D18" s="522"/>
      <c r="E18" s="522"/>
      <c r="F18" s="328"/>
      <c r="G18" s="327" t="str">
        <f>+IFERROR(VLOOKUP(F18,ConsolidatedBudget!$A$39:$E$48,2,FALSE),"")</f>
        <v/>
      </c>
      <c r="H18" s="527" t="str">
        <f>+IFERROR(VLOOKUP(F18,ConsolidatedBudget!$A$39:$E$48,4,FALSE),"")</f>
        <v/>
      </c>
      <c r="I18" s="528"/>
      <c r="J18" s="183"/>
    </row>
    <row r="19" spans="1:10" s="47" customFormat="1" ht="16.5" customHeight="1" x14ac:dyDescent="0.3">
      <c r="A19" s="182" t="s">
        <v>497</v>
      </c>
      <c r="B19" s="518"/>
      <c r="C19" s="518"/>
      <c r="D19" s="522"/>
      <c r="E19" s="522"/>
      <c r="F19" s="328"/>
      <c r="G19" s="327" t="str">
        <f>+IFERROR(VLOOKUP(F19,ConsolidatedBudget!$A$39:$E$48,2,FALSE),"")</f>
        <v/>
      </c>
      <c r="H19" s="527" t="str">
        <f>+IFERROR(VLOOKUP(F19,ConsolidatedBudget!$A$39:$E$48,4,FALSE),"")</f>
        <v/>
      </c>
      <c r="I19" s="528"/>
      <c r="J19" s="183"/>
    </row>
    <row r="20" spans="1:10" s="47" customFormat="1" ht="16.5" customHeight="1" x14ac:dyDescent="0.3">
      <c r="A20" s="182" t="s">
        <v>498</v>
      </c>
      <c r="B20" s="518"/>
      <c r="C20" s="518"/>
      <c r="D20" s="522"/>
      <c r="E20" s="522"/>
      <c r="F20" s="328"/>
      <c r="G20" s="327" t="str">
        <f>+IFERROR(VLOOKUP(F20,ConsolidatedBudget!$A$39:$E$48,2,FALSE),"")</f>
        <v/>
      </c>
      <c r="H20" s="527" t="str">
        <f>+IFERROR(VLOOKUP(F20,ConsolidatedBudget!$A$39:$E$48,4,FALSE),"")</f>
        <v/>
      </c>
      <c r="I20" s="528"/>
      <c r="J20" s="183"/>
    </row>
    <row r="21" spans="1:10" s="47" customFormat="1" ht="16.5" customHeight="1" x14ac:dyDescent="0.3">
      <c r="A21" s="182" t="s">
        <v>499</v>
      </c>
      <c r="B21" s="518"/>
      <c r="C21" s="518"/>
      <c r="D21" s="522"/>
      <c r="E21" s="522"/>
      <c r="F21" s="328"/>
      <c r="G21" s="327" t="str">
        <f>+IFERROR(VLOOKUP(F21,ConsolidatedBudget!$A$39:$E$48,2,FALSE),"")</f>
        <v/>
      </c>
      <c r="H21" s="527" t="str">
        <f>+IFERROR(VLOOKUP(F21,ConsolidatedBudget!$A$39:$E$48,4,FALSE),"")</f>
        <v/>
      </c>
      <c r="I21" s="528"/>
      <c r="J21" s="183"/>
    </row>
    <row r="22" spans="1:10" s="47" customFormat="1" ht="16.5" customHeight="1" x14ac:dyDescent="0.3">
      <c r="A22" s="182" t="s">
        <v>500</v>
      </c>
      <c r="B22" s="518"/>
      <c r="C22" s="518"/>
      <c r="D22" s="522"/>
      <c r="E22" s="522"/>
      <c r="F22" s="328"/>
      <c r="G22" s="327" t="str">
        <f>+IFERROR(VLOOKUP(F22,ConsolidatedBudget!$A$39:$E$48,2,FALSE),"")</f>
        <v/>
      </c>
      <c r="H22" s="527" t="str">
        <f>+IFERROR(VLOOKUP(F22,ConsolidatedBudget!$A$39:$E$48,4,FALSE),"")</f>
        <v/>
      </c>
      <c r="I22" s="528"/>
      <c r="J22" s="183"/>
    </row>
    <row r="23" spans="1:10" s="47" customFormat="1" ht="16.5" customHeight="1" x14ac:dyDescent="0.3">
      <c r="A23" s="182" t="s">
        <v>501</v>
      </c>
      <c r="B23" s="518"/>
      <c r="C23" s="518"/>
      <c r="D23" s="522"/>
      <c r="E23" s="522"/>
      <c r="F23" s="328"/>
      <c r="G23" s="327" t="str">
        <f>+IFERROR(VLOOKUP(F23,ConsolidatedBudget!$A$39:$E$48,2,FALSE),"")</f>
        <v/>
      </c>
      <c r="H23" s="527" t="str">
        <f>+IFERROR(VLOOKUP(F23,ConsolidatedBudget!$A$39:$E$48,4,FALSE),"")</f>
        <v/>
      </c>
      <c r="I23" s="528"/>
      <c r="J23" s="183"/>
    </row>
    <row r="24" spans="1:10" s="47" customFormat="1" ht="16.5" customHeight="1" x14ac:dyDescent="0.3">
      <c r="A24" s="182" t="s">
        <v>502</v>
      </c>
      <c r="B24" s="518"/>
      <c r="C24" s="518"/>
      <c r="D24" s="522"/>
      <c r="E24" s="522"/>
      <c r="F24" s="328"/>
      <c r="G24" s="327" t="str">
        <f>+IFERROR(VLOOKUP(F24,ConsolidatedBudget!$A$39:$E$48,2,FALSE),"")</f>
        <v/>
      </c>
      <c r="H24" s="527" t="str">
        <f>+IFERROR(VLOOKUP(F24,ConsolidatedBudget!$A$39:$E$48,4,FALSE),"")</f>
        <v/>
      </c>
      <c r="I24" s="528"/>
      <c r="J24" s="183"/>
    </row>
    <row r="25" spans="1:10" s="47" customFormat="1" ht="16.5" customHeight="1" x14ac:dyDescent="0.3">
      <c r="A25" s="182" t="s">
        <v>503</v>
      </c>
      <c r="B25" s="518"/>
      <c r="C25" s="518"/>
      <c r="D25" s="522"/>
      <c r="E25" s="522"/>
      <c r="F25" s="328"/>
      <c r="G25" s="327" t="str">
        <f>+IFERROR(VLOOKUP(F25,ConsolidatedBudget!$A$39:$E$48,2,FALSE),"")</f>
        <v/>
      </c>
      <c r="H25" s="527" t="str">
        <f>+IFERROR(VLOOKUP(F25,ConsolidatedBudget!$A$39:$E$48,4,FALSE),"")</f>
        <v/>
      </c>
      <c r="I25" s="528"/>
      <c r="J25" s="183"/>
    </row>
    <row r="26" spans="1:10" s="47" customFormat="1" ht="16.5" customHeight="1" x14ac:dyDescent="0.3">
      <c r="A26" s="182" t="s">
        <v>504</v>
      </c>
      <c r="B26" s="518"/>
      <c r="C26" s="518"/>
      <c r="D26" s="522"/>
      <c r="E26" s="522"/>
      <c r="F26" s="328"/>
      <c r="G26" s="327" t="str">
        <f>+IFERROR(VLOOKUP(F26,ConsolidatedBudget!$A$39:$E$48,2,FALSE),"")</f>
        <v/>
      </c>
      <c r="H26" s="527" t="str">
        <f>+IFERROR(VLOOKUP(F26,ConsolidatedBudget!$A$39:$E$48,4,FALSE),"")</f>
        <v/>
      </c>
      <c r="I26" s="528"/>
      <c r="J26" s="183"/>
    </row>
    <row r="27" spans="1:10" s="47" customFormat="1" ht="16.5" customHeight="1" x14ac:dyDescent="0.3">
      <c r="A27" s="182" t="s">
        <v>505</v>
      </c>
      <c r="B27" s="518"/>
      <c r="C27" s="518"/>
      <c r="D27" s="522"/>
      <c r="E27" s="522"/>
      <c r="F27" s="328"/>
      <c r="G27" s="327" t="str">
        <f>+IFERROR(VLOOKUP(F27,ConsolidatedBudget!$A$39:$E$48,2,FALSE),"")</f>
        <v/>
      </c>
      <c r="H27" s="527" t="str">
        <f>+IFERROR(VLOOKUP(F27,ConsolidatedBudget!$A$39:$E$48,4,FALSE),"")</f>
        <v/>
      </c>
      <c r="I27" s="528"/>
      <c r="J27" s="183"/>
    </row>
    <row r="28" spans="1:10" s="47" customFormat="1" ht="16.5" customHeight="1" x14ac:dyDescent="0.3">
      <c r="A28" s="182" t="s">
        <v>506</v>
      </c>
      <c r="B28" s="518"/>
      <c r="C28" s="518"/>
      <c r="D28" s="522"/>
      <c r="E28" s="522"/>
      <c r="F28" s="328"/>
      <c r="G28" s="327" t="str">
        <f>+IFERROR(VLOOKUP(F28,ConsolidatedBudget!$A$39:$E$48,2,FALSE),"")</f>
        <v/>
      </c>
      <c r="H28" s="527" t="str">
        <f>+IFERROR(VLOOKUP(F28,ConsolidatedBudget!$A$39:$E$48,4,FALSE),"")</f>
        <v/>
      </c>
      <c r="I28" s="528"/>
      <c r="J28" s="183"/>
    </row>
    <row r="29" spans="1:10" s="47" customFormat="1" ht="16.5" customHeight="1" x14ac:dyDescent="0.3">
      <c r="A29" s="182" t="s">
        <v>507</v>
      </c>
      <c r="B29" s="518"/>
      <c r="C29" s="518"/>
      <c r="D29" s="522"/>
      <c r="E29" s="522"/>
      <c r="F29" s="328"/>
      <c r="G29" s="327" t="str">
        <f>+IFERROR(VLOOKUP(F29,ConsolidatedBudget!$A$39:$E$48,2,FALSE),"")</f>
        <v/>
      </c>
      <c r="H29" s="527" t="str">
        <f>+IFERROR(VLOOKUP(F29,ConsolidatedBudget!$A$39:$E$48,4,FALSE),"")</f>
        <v/>
      </c>
      <c r="I29" s="528"/>
      <c r="J29" s="55"/>
    </row>
    <row r="30" spans="1:10" s="47" customFormat="1" ht="16.5" customHeight="1" x14ac:dyDescent="0.3">
      <c r="A30" s="182" t="s">
        <v>508</v>
      </c>
      <c r="B30" s="518"/>
      <c r="C30" s="518"/>
      <c r="D30" s="522"/>
      <c r="E30" s="522"/>
      <c r="F30" s="328"/>
      <c r="G30" s="327" t="str">
        <f>+IFERROR(VLOOKUP(F30,ConsolidatedBudget!$A$39:$E$48,2,FALSE),"")</f>
        <v/>
      </c>
      <c r="H30" s="527" t="str">
        <f>+IFERROR(VLOOKUP(F30,ConsolidatedBudget!$A$39:$E$48,4,FALSE),"")</f>
        <v/>
      </c>
      <c r="I30" s="528"/>
      <c r="J30" s="55"/>
    </row>
    <row r="31" spans="1:10" s="47" customFormat="1" ht="16.5" customHeight="1" x14ac:dyDescent="0.3">
      <c r="A31" s="182" t="s">
        <v>509</v>
      </c>
      <c r="B31" s="518"/>
      <c r="C31" s="518"/>
      <c r="D31" s="522"/>
      <c r="E31" s="522"/>
      <c r="F31" s="328"/>
      <c r="G31" s="327" t="str">
        <f>+IFERROR(VLOOKUP(F31,ConsolidatedBudget!$A$39:$E$48,2,FALSE),"")</f>
        <v/>
      </c>
      <c r="H31" s="527" t="str">
        <f>+IFERROR(VLOOKUP(F31,ConsolidatedBudget!$A$39:$E$48,4,FALSE),"")</f>
        <v/>
      </c>
      <c r="I31" s="528"/>
      <c r="J31" s="55"/>
    </row>
    <row r="32" spans="1:10" s="47" customFormat="1" ht="16.5" customHeight="1" x14ac:dyDescent="0.3">
      <c r="A32" s="182" t="s">
        <v>510</v>
      </c>
      <c r="B32" s="518"/>
      <c r="C32" s="518"/>
      <c r="D32" s="522"/>
      <c r="E32" s="522"/>
      <c r="F32" s="328"/>
      <c r="G32" s="327" t="str">
        <f>+IFERROR(VLOOKUP(F32,ConsolidatedBudget!$A$39:$E$48,2,FALSE),"")</f>
        <v/>
      </c>
      <c r="H32" s="527" t="str">
        <f>+IFERROR(VLOOKUP(F32,ConsolidatedBudget!$A$39:$E$48,4,FALSE),"")</f>
        <v/>
      </c>
      <c r="I32" s="528"/>
      <c r="J32" s="55"/>
    </row>
    <row r="33" spans="1:11" s="47" customFormat="1" ht="16.5" customHeight="1" x14ac:dyDescent="0.3">
      <c r="A33" s="182" t="s">
        <v>511</v>
      </c>
      <c r="B33" s="518"/>
      <c r="C33" s="518"/>
      <c r="D33" s="522"/>
      <c r="E33" s="522"/>
      <c r="F33" s="328"/>
      <c r="G33" s="327" t="str">
        <f>+IFERROR(VLOOKUP(F33,ConsolidatedBudget!$A$39:$E$48,2,FALSE),"")</f>
        <v/>
      </c>
      <c r="H33" s="527" t="str">
        <f>+IFERROR(VLOOKUP(F33,ConsolidatedBudget!$A$39:$E$48,4,FALSE),"")</f>
        <v/>
      </c>
      <c r="I33" s="528"/>
      <c r="J33" s="55"/>
    </row>
    <row r="34" spans="1:11" s="47" customFormat="1" ht="16.5" customHeight="1" x14ac:dyDescent="0.3">
      <c r="A34" s="182" t="s">
        <v>512</v>
      </c>
      <c r="B34" s="518"/>
      <c r="C34" s="518"/>
      <c r="D34" s="522"/>
      <c r="E34" s="522"/>
      <c r="F34" s="328"/>
      <c r="G34" s="327" t="str">
        <f>+IFERROR(VLOOKUP(F34,ConsolidatedBudget!$A$39:$E$48,2,FALSE),"")</f>
        <v/>
      </c>
      <c r="H34" s="527" t="str">
        <f>+IFERROR(VLOOKUP(F34,ConsolidatedBudget!$A$39:$E$48,4,FALSE),"")</f>
        <v/>
      </c>
      <c r="I34" s="528"/>
      <c r="J34" s="55"/>
    </row>
    <row r="35" spans="1:11" s="47" customFormat="1" ht="16.5" customHeight="1" x14ac:dyDescent="0.3">
      <c r="A35" s="182" t="s">
        <v>513</v>
      </c>
      <c r="B35" s="518"/>
      <c r="C35" s="518"/>
      <c r="D35" s="522"/>
      <c r="E35" s="522"/>
      <c r="F35" s="328"/>
      <c r="G35" s="327" t="str">
        <f>+IFERROR(VLOOKUP(F35,ConsolidatedBudget!$A$39:$E$48,2,FALSE),"")</f>
        <v/>
      </c>
      <c r="H35" s="527" t="str">
        <f>+IFERROR(VLOOKUP(F35,ConsolidatedBudget!$A$39:$E$48,4,FALSE),"")</f>
        <v/>
      </c>
      <c r="I35" s="528"/>
      <c r="J35" s="55"/>
    </row>
    <row r="36" spans="1:11" s="47" customFormat="1" ht="16.5" customHeight="1" x14ac:dyDescent="0.3">
      <c r="A36" s="275" t="s">
        <v>101</v>
      </c>
      <c r="B36" s="531" t="s">
        <v>556</v>
      </c>
      <c r="C36" s="532"/>
      <c r="D36" s="531" t="s">
        <v>537</v>
      </c>
      <c r="E36" s="532"/>
      <c r="F36" s="276" t="s">
        <v>537</v>
      </c>
      <c r="G36" s="327" t="str">
        <f>+IFERROR(VLOOKUP(F36,ConsolidatedBudget!$A$39:$E$48,2,FALSE),"")</f>
        <v/>
      </c>
      <c r="H36" s="527" t="str">
        <f>+IFERROR(VLOOKUP(F36,ConsolidatedBudget!$A$39:$E$48,4,FALSE),"")</f>
        <v/>
      </c>
      <c r="I36" s="528"/>
      <c r="J36" s="55"/>
    </row>
    <row r="37" spans="1:11" s="47" customFormat="1" ht="16.5" hidden="1" customHeight="1" thickBot="1" x14ac:dyDescent="0.35">
      <c r="A37" s="414" t="str">
        <f>Translation!A149</f>
        <v>Total</v>
      </c>
      <c r="B37" s="415"/>
      <c r="C37" s="415"/>
      <c r="D37" s="415"/>
      <c r="E37" s="416"/>
      <c r="F37" s="181"/>
      <c r="G37" s="181"/>
      <c r="H37" s="181"/>
      <c r="I37" s="181"/>
      <c r="J37" s="56"/>
    </row>
    <row r="38" spans="1:11" ht="15.6" hidden="1" x14ac:dyDescent="0.3">
      <c r="A38" s="143"/>
      <c r="B38" s="21"/>
      <c r="C38" s="21"/>
      <c r="D38" s="21"/>
      <c r="E38" s="21"/>
      <c r="F38" s="143"/>
      <c r="G38" s="21"/>
      <c r="H38" s="21"/>
      <c r="I38" s="21"/>
      <c r="J38" s="21"/>
      <c r="K38" s="21"/>
    </row>
    <row r="39" spans="1:11" s="144" customFormat="1" ht="15.6" hidden="1" x14ac:dyDescent="0.3">
      <c r="A39" s="22"/>
      <c r="B39" s="23"/>
      <c r="C39" s="24"/>
      <c r="D39" s="24"/>
      <c r="E39" s="24"/>
      <c r="F39" s="22"/>
      <c r="G39" s="24"/>
      <c r="H39" s="24"/>
      <c r="I39" s="24"/>
      <c r="J39" s="24"/>
      <c r="K39" s="24"/>
    </row>
    <row r="40" spans="1:11" s="144" customFormat="1" ht="16.5" hidden="1" customHeight="1" x14ac:dyDescent="0.3">
      <c r="A40" s="22"/>
      <c r="B40" s="24"/>
      <c r="C40" s="24"/>
      <c r="D40" s="24"/>
      <c r="E40" s="24"/>
      <c r="F40" s="22"/>
      <c r="G40" s="24"/>
      <c r="H40" s="24"/>
      <c r="I40" s="24"/>
      <c r="J40" s="24"/>
      <c r="K40" s="24"/>
    </row>
    <row r="41" spans="1:11" s="144" customFormat="1" ht="16.5" hidden="1" customHeight="1" x14ac:dyDescent="0.3">
      <c r="A41" s="22"/>
      <c r="B41" s="465"/>
      <c r="C41" s="465"/>
      <c r="D41" s="465"/>
      <c r="E41" s="465"/>
      <c r="F41" s="465"/>
      <c r="G41" s="465"/>
      <c r="H41" s="465"/>
      <c r="I41" s="465"/>
      <c r="J41" s="465"/>
      <c r="K41" s="465"/>
    </row>
    <row r="42" spans="1:11" s="144" customFormat="1" ht="16.5" hidden="1" customHeight="1" x14ac:dyDescent="0.3">
      <c r="A42" s="22"/>
      <c r="B42" s="465"/>
      <c r="C42" s="465"/>
      <c r="D42" s="465"/>
      <c r="E42" s="465"/>
      <c r="F42" s="465"/>
      <c r="G42" s="465"/>
      <c r="H42" s="465"/>
      <c r="I42" s="465"/>
      <c r="J42" s="465"/>
      <c r="K42" s="465"/>
    </row>
    <row r="43" spans="1:11" s="144" customFormat="1" ht="16.5" hidden="1" customHeight="1" x14ac:dyDescent="0.3">
      <c r="A43" s="22"/>
      <c r="B43" s="465"/>
      <c r="C43" s="465"/>
      <c r="D43" s="465"/>
      <c r="E43" s="465"/>
      <c r="F43" s="465"/>
      <c r="G43" s="465"/>
      <c r="H43" s="465"/>
      <c r="I43" s="465"/>
      <c r="J43" s="465"/>
      <c r="K43" s="465"/>
    </row>
    <row r="44" spans="1:11" s="144" customFormat="1" ht="16.5" hidden="1" customHeight="1" x14ac:dyDescent="0.3">
      <c r="A44" s="22"/>
      <c r="B44" s="473"/>
      <c r="C44" s="473"/>
      <c r="D44" s="473"/>
      <c r="E44" s="473"/>
      <c r="F44" s="473"/>
      <c r="G44" s="473"/>
      <c r="H44" s="473"/>
      <c r="I44" s="473"/>
      <c r="J44" s="473"/>
      <c r="K44" s="473"/>
    </row>
    <row r="45" spans="1:11" s="144" customFormat="1" ht="16.5" hidden="1" customHeight="1" x14ac:dyDescent="0.3">
      <c r="A45" s="22"/>
      <c r="B45" s="466"/>
      <c r="C45" s="466"/>
      <c r="D45" s="466"/>
      <c r="E45" s="466"/>
      <c r="F45" s="466"/>
      <c r="G45" s="466"/>
      <c r="H45" s="466"/>
      <c r="I45" s="466"/>
      <c r="J45" s="466"/>
      <c r="K45" s="466"/>
    </row>
    <row r="46" spans="1:11" s="144" customFormat="1" ht="16.5" hidden="1" customHeight="1" x14ac:dyDescent="0.3">
      <c r="A46" s="22"/>
      <c r="B46" s="466"/>
      <c r="C46" s="466"/>
      <c r="D46" s="466"/>
      <c r="E46" s="466"/>
      <c r="F46" s="466"/>
      <c r="G46" s="466"/>
      <c r="H46" s="466"/>
      <c r="I46" s="466"/>
      <c r="J46" s="466"/>
      <c r="K46" s="466"/>
    </row>
    <row r="47" spans="1:11" s="144" customFormat="1" ht="16.5" hidden="1" customHeight="1" x14ac:dyDescent="0.3">
      <c r="A47" s="22"/>
      <c r="B47" s="466"/>
      <c r="C47" s="466"/>
      <c r="D47" s="466"/>
      <c r="E47" s="466"/>
      <c r="F47" s="466"/>
      <c r="G47" s="466"/>
      <c r="H47" s="466"/>
      <c r="I47" s="466"/>
      <c r="J47" s="466"/>
      <c r="K47" s="466"/>
    </row>
    <row r="48" spans="1:11" s="144" customFormat="1" ht="16.5" hidden="1" customHeight="1" x14ac:dyDescent="0.3">
      <c r="A48" s="22"/>
      <c r="B48" s="466"/>
      <c r="C48" s="466"/>
      <c r="D48" s="466"/>
      <c r="E48" s="466"/>
      <c r="F48" s="466"/>
      <c r="G48" s="466"/>
      <c r="H48" s="466"/>
      <c r="I48" s="466"/>
      <c r="J48" s="466"/>
      <c r="K48" s="466"/>
    </row>
    <row r="49" spans="1:11" s="144" customFormat="1" ht="15.6" hidden="1" x14ac:dyDescent="0.3">
      <c r="A49" s="22"/>
      <c r="B49" s="24"/>
      <c r="C49" s="24"/>
      <c r="D49" s="24"/>
      <c r="E49" s="24"/>
      <c r="F49" s="22"/>
      <c r="G49" s="24"/>
      <c r="H49" s="24"/>
      <c r="I49" s="24"/>
      <c r="J49" s="24"/>
      <c r="K49" s="24"/>
    </row>
    <row r="50" spans="1:11" s="144" customFormat="1" ht="16.5" hidden="1" customHeight="1" x14ac:dyDescent="0.3">
      <c r="A50" s="22"/>
      <c r="B50" s="23"/>
      <c r="C50" s="24"/>
      <c r="D50" s="24"/>
      <c r="E50" s="24"/>
      <c r="F50" s="22"/>
      <c r="G50" s="24"/>
      <c r="H50" s="24"/>
      <c r="I50" s="24"/>
      <c r="J50" s="24"/>
      <c r="K50" s="24"/>
    </row>
    <row r="51" spans="1:11" s="144" customFormat="1" ht="16.5" hidden="1" customHeight="1" x14ac:dyDescent="0.3">
      <c r="A51" s="22"/>
      <c r="B51" s="23"/>
      <c r="C51" s="24"/>
      <c r="D51" s="24"/>
      <c r="E51" s="24"/>
      <c r="F51" s="22"/>
      <c r="G51" s="24"/>
      <c r="H51" s="24"/>
      <c r="I51" s="24"/>
      <c r="J51" s="24"/>
      <c r="K51" s="24"/>
    </row>
    <row r="52" spans="1:11" s="144" customFormat="1" ht="16.5" hidden="1" customHeight="1" x14ac:dyDescent="0.3">
      <c r="A52" s="22"/>
      <c r="B52" s="63"/>
      <c r="C52" s="24"/>
      <c r="D52" s="24"/>
      <c r="E52" s="24"/>
      <c r="F52" s="22"/>
      <c r="G52" s="24"/>
      <c r="H52" s="24"/>
      <c r="I52" s="24"/>
      <c r="J52" s="24"/>
      <c r="K52" s="24"/>
    </row>
    <row r="53" spans="1:11" s="144" customFormat="1" ht="16.5" hidden="1" customHeight="1" x14ac:dyDescent="0.3">
      <c r="A53" s="22"/>
      <c r="B53" s="64"/>
      <c r="C53" s="29"/>
      <c r="D53" s="30"/>
      <c r="E53" s="22"/>
      <c r="F53" s="22"/>
      <c r="G53" s="22"/>
      <c r="H53" s="22"/>
      <c r="I53" s="22"/>
      <c r="J53" s="22"/>
      <c r="K53" s="25"/>
    </row>
    <row r="54" spans="1:11" s="144" customFormat="1" ht="15.6" hidden="1" x14ac:dyDescent="0.3">
      <c r="A54" s="22"/>
      <c r="B54" s="65"/>
      <c r="C54" s="29"/>
      <c r="D54" s="30"/>
      <c r="E54" s="22"/>
      <c r="F54" s="22"/>
      <c r="G54" s="22"/>
      <c r="H54" s="22"/>
      <c r="I54" s="22"/>
      <c r="J54" s="22"/>
      <c r="K54" s="25"/>
    </row>
    <row r="55" spans="1:11" s="144" customFormat="1" ht="15.6" hidden="1" x14ac:dyDescent="0.3">
      <c r="A55" s="22"/>
      <c r="B55" s="66"/>
      <c r="C55" s="29"/>
      <c r="D55" s="30"/>
      <c r="E55" s="22"/>
      <c r="F55" s="22"/>
      <c r="G55" s="22"/>
      <c r="H55" s="22"/>
      <c r="I55" s="22"/>
      <c r="J55" s="22"/>
      <c r="K55" s="25"/>
    </row>
    <row r="56" spans="1:11" s="144" customFormat="1" ht="15.6" hidden="1" x14ac:dyDescent="0.3">
      <c r="A56" s="22"/>
      <c r="B56" s="66"/>
      <c r="C56" s="22"/>
      <c r="D56" s="22"/>
      <c r="E56" s="22"/>
      <c r="F56" s="22"/>
      <c r="G56" s="22"/>
      <c r="H56" s="22"/>
      <c r="I56" s="22"/>
      <c r="J56" s="22"/>
      <c r="K56" s="25"/>
    </row>
    <row r="57" spans="1:11" s="144" customFormat="1" ht="15.6" hidden="1" x14ac:dyDescent="0.3">
      <c r="A57" s="22"/>
      <c r="B57" s="66"/>
      <c r="C57" s="22"/>
      <c r="D57" s="22"/>
      <c r="E57" s="22"/>
      <c r="F57" s="22"/>
      <c r="G57" s="22"/>
      <c r="H57" s="22"/>
      <c r="I57" s="22"/>
      <c r="J57" s="22"/>
      <c r="K57" s="25"/>
    </row>
    <row r="58" spans="1:11" s="144" customFormat="1" ht="15.6" hidden="1" x14ac:dyDescent="0.3">
      <c r="A58" s="22"/>
      <c r="B58" s="66"/>
      <c r="C58" s="22"/>
      <c r="D58" s="22"/>
      <c r="E58" s="22"/>
      <c r="F58" s="22"/>
      <c r="G58" s="22"/>
      <c r="H58" s="22"/>
      <c r="I58" s="22"/>
      <c r="J58" s="22"/>
      <c r="K58" s="25"/>
    </row>
    <row r="59" spans="1:11" s="144" customFormat="1" ht="15.6" hidden="1" x14ac:dyDescent="0.3">
      <c r="A59" s="22"/>
      <c r="B59" s="66"/>
      <c r="C59" s="22"/>
      <c r="D59" s="22"/>
      <c r="E59" s="22"/>
      <c r="F59" s="22"/>
      <c r="G59" s="22"/>
      <c r="H59" s="22"/>
      <c r="I59" s="22"/>
      <c r="J59" s="22"/>
      <c r="K59" s="25"/>
    </row>
    <row r="60" spans="1:11" s="144" customFormat="1" ht="15.6" hidden="1" x14ac:dyDescent="0.3">
      <c r="A60" s="22"/>
      <c r="B60" s="66"/>
      <c r="C60" s="22"/>
      <c r="D60" s="22"/>
      <c r="E60" s="22"/>
      <c r="F60" s="22"/>
      <c r="G60" s="22"/>
      <c r="H60" s="22"/>
      <c r="I60" s="22"/>
      <c r="J60" s="22"/>
      <c r="K60" s="25"/>
    </row>
    <row r="61" spans="1:11" s="144" customFormat="1" ht="15.6" hidden="1" x14ac:dyDescent="0.3">
      <c r="A61" s="22"/>
      <c r="B61" s="66"/>
      <c r="C61" s="22"/>
      <c r="D61" s="22"/>
      <c r="E61" s="22"/>
      <c r="F61" s="22"/>
      <c r="G61" s="22"/>
      <c r="H61" s="22"/>
      <c r="I61" s="22"/>
      <c r="J61" s="22"/>
      <c r="K61" s="25"/>
    </row>
    <row r="62" spans="1:11" s="144" customFormat="1" ht="15.6" hidden="1" x14ac:dyDescent="0.3">
      <c r="A62" s="47"/>
      <c r="B62" s="66"/>
      <c r="C62" s="138"/>
      <c r="D62" s="47"/>
      <c r="E62" s="47"/>
      <c r="F62" s="47"/>
      <c r="G62" s="47"/>
      <c r="H62" s="47"/>
      <c r="I62" s="47"/>
      <c r="J62" s="47"/>
      <c r="K62" s="47"/>
    </row>
    <row r="63" spans="1:11" s="144" customFormat="1" ht="15.6" hidden="1" x14ac:dyDescent="0.3">
      <c r="A63" s="47"/>
      <c r="B63" s="66"/>
      <c r="C63" s="138"/>
      <c r="D63" s="47"/>
      <c r="E63" s="47"/>
      <c r="F63" s="47"/>
      <c r="G63" s="47"/>
      <c r="H63" s="47"/>
      <c r="I63" s="47"/>
      <c r="J63" s="47"/>
      <c r="K63" s="47"/>
    </row>
    <row r="64" spans="1:11" s="144" customFormat="1" ht="15.6" hidden="1" x14ac:dyDescent="0.3">
      <c r="A64" s="47"/>
      <c r="B64" s="66"/>
      <c r="C64" s="138"/>
      <c r="D64" s="47"/>
      <c r="E64" s="47"/>
      <c r="F64" s="47"/>
      <c r="G64" s="47"/>
      <c r="H64" s="47"/>
      <c r="I64" s="47"/>
      <c r="J64" s="47"/>
      <c r="K64" s="47"/>
    </row>
    <row r="65" spans="1:11" s="144" customFormat="1" ht="15.6" hidden="1" x14ac:dyDescent="0.3">
      <c r="A65" s="47"/>
      <c r="B65" s="66"/>
      <c r="C65" s="138"/>
      <c r="D65" s="47"/>
      <c r="E65" s="47"/>
      <c r="F65" s="47"/>
      <c r="G65" s="47"/>
      <c r="H65" s="47"/>
      <c r="I65" s="47"/>
      <c r="J65" s="47"/>
      <c r="K65" s="47"/>
    </row>
    <row r="66" spans="1:11" s="144" customFormat="1" ht="15.6" hidden="1" x14ac:dyDescent="0.3">
      <c r="A66" s="47"/>
      <c r="B66" s="66"/>
      <c r="C66" s="138"/>
      <c r="D66" s="47"/>
      <c r="E66" s="47"/>
      <c r="F66" s="47"/>
      <c r="G66" s="47"/>
      <c r="H66" s="47"/>
      <c r="I66" s="47"/>
      <c r="J66" s="47"/>
      <c r="K66" s="47"/>
    </row>
    <row r="67" spans="1:11" s="144" customFormat="1" ht="15.6" hidden="1" x14ac:dyDescent="0.3">
      <c r="A67" s="47"/>
      <c r="B67" s="28"/>
      <c r="C67" s="138"/>
      <c r="D67" s="47"/>
      <c r="E67" s="47"/>
      <c r="F67" s="47"/>
      <c r="G67" s="47"/>
      <c r="H67" s="47"/>
      <c r="I67" s="47"/>
      <c r="J67" s="47"/>
      <c r="K67" s="47"/>
    </row>
    <row r="68" spans="1:11" s="144" customFormat="1" ht="15.6" hidden="1" x14ac:dyDescent="0.3">
      <c r="A68" s="47"/>
      <c r="B68" s="28"/>
      <c r="C68" s="138"/>
      <c r="D68" s="47"/>
      <c r="E68" s="47"/>
      <c r="F68" s="47"/>
      <c r="G68" s="47"/>
      <c r="H68" s="47"/>
      <c r="I68" s="47"/>
      <c r="J68" s="47"/>
      <c r="K68" s="47"/>
    </row>
    <row r="69" spans="1:11" s="144" customFormat="1" ht="15.6" hidden="1" x14ac:dyDescent="0.3">
      <c r="A69" s="47"/>
      <c r="B69" s="28"/>
      <c r="C69" s="138"/>
      <c r="D69" s="47"/>
      <c r="E69" s="47"/>
      <c r="F69" s="47"/>
      <c r="G69" s="47"/>
      <c r="H69" s="47"/>
      <c r="I69" s="47"/>
      <c r="J69" s="47"/>
      <c r="K69" s="47"/>
    </row>
    <row r="70" spans="1:11" s="144" customFormat="1" ht="15.6" hidden="1" x14ac:dyDescent="0.3">
      <c r="A70" s="47"/>
      <c r="B70" s="28"/>
      <c r="C70" s="138"/>
      <c r="D70" s="47"/>
      <c r="E70" s="47"/>
      <c r="F70" s="47"/>
      <c r="G70" s="47"/>
      <c r="H70" s="47"/>
      <c r="I70" s="47"/>
      <c r="J70" s="47"/>
      <c r="K70" s="47"/>
    </row>
    <row r="71" spans="1:11" s="144" customFormat="1" ht="15.6" hidden="1" x14ac:dyDescent="0.3">
      <c r="A71" s="47"/>
      <c r="B71" s="28"/>
      <c r="C71" s="138"/>
      <c r="D71" s="47"/>
      <c r="E71" s="47"/>
      <c r="F71" s="47"/>
      <c r="G71" s="47"/>
      <c r="H71" s="47"/>
      <c r="I71" s="47"/>
      <c r="J71" s="47"/>
      <c r="K71" s="47"/>
    </row>
    <row r="72" spans="1:11" s="144" customFormat="1" ht="15.6" hidden="1" x14ac:dyDescent="0.3">
      <c r="A72" s="47"/>
      <c r="B72" s="28"/>
      <c r="C72" s="138"/>
      <c r="D72" s="47"/>
      <c r="E72" s="47"/>
      <c r="F72" s="47"/>
      <c r="G72" s="47"/>
      <c r="H72" s="47"/>
      <c r="I72" s="47"/>
      <c r="J72" s="47"/>
      <c r="K72" s="47"/>
    </row>
    <row r="73" spans="1:11" s="144" customFormat="1" ht="15.6" hidden="1" x14ac:dyDescent="0.3">
      <c r="A73" s="47"/>
      <c r="B73" s="28"/>
      <c r="C73" s="138"/>
      <c r="D73" s="47"/>
      <c r="E73" s="47"/>
      <c r="F73" s="47"/>
      <c r="G73" s="47"/>
      <c r="H73" s="47"/>
      <c r="I73" s="47"/>
      <c r="J73" s="47"/>
      <c r="K73" s="47"/>
    </row>
    <row r="74" spans="1:11" s="144" customFormat="1" ht="15.6" hidden="1" x14ac:dyDescent="0.3">
      <c r="A74" s="47"/>
      <c r="B74" s="28"/>
      <c r="C74" s="138"/>
      <c r="D74" s="47"/>
      <c r="E74" s="47"/>
      <c r="F74" s="47"/>
      <c r="G74" s="47"/>
      <c r="H74" s="47"/>
      <c r="I74" s="47"/>
      <c r="J74" s="47"/>
      <c r="K74" s="47"/>
    </row>
    <row r="75" spans="1:11" s="144" customFormat="1" ht="15.6" hidden="1" x14ac:dyDescent="0.3">
      <c r="A75" s="47"/>
      <c r="B75" s="28"/>
      <c r="C75" s="138"/>
      <c r="D75" s="47"/>
      <c r="E75" s="47"/>
      <c r="F75" s="47"/>
      <c r="G75" s="47"/>
      <c r="H75" s="47"/>
      <c r="I75" s="47"/>
      <c r="J75" s="47"/>
      <c r="K75" s="47"/>
    </row>
    <row r="76" spans="1:11" s="144" customFormat="1" ht="15.6" hidden="1" x14ac:dyDescent="0.3">
      <c r="A76" s="47"/>
      <c r="B76" s="28"/>
      <c r="C76" s="138"/>
      <c r="D76" s="47"/>
      <c r="E76" s="47"/>
      <c r="F76" s="47"/>
      <c r="G76" s="47"/>
      <c r="H76" s="47"/>
      <c r="I76" s="47"/>
      <c r="J76" s="47"/>
      <c r="K76" s="47"/>
    </row>
    <row r="77" spans="1:11" s="144" customFormat="1" ht="15.6" hidden="1" x14ac:dyDescent="0.3">
      <c r="A77" s="47"/>
      <c r="B77" s="28"/>
      <c r="C77" s="138"/>
      <c r="D77" s="47"/>
      <c r="E77" s="47"/>
      <c r="F77" s="47"/>
      <c r="G77" s="47"/>
      <c r="H77" s="47"/>
      <c r="I77" s="47"/>
      <c r="J77" s="47"/>
      <c r="K77" s="47"/>
    </row>
    <row r="78" spans="1:11" s="144" customFormat="1" ht="15.6" hidden="1" x14ac:dyDescent="0.3">
      <c r="A78" s="47"/>
      <c r="B78" s="28"/>
      <c r="C78" s="138"/>
      <c r="D78" s="47"/>
      <c r="E78" s="47"/>
      <c r="F78" s="47"/>
      <c r="G78" s="47"/>
      <c r="H78" s="47"/>
      <c r="I78" s="47"/>
      <c r="J78" s="47"/>
      <c r="K78" s="47"/>
    </row>
    <row r="79" spans="1:11" s="144" customFormat="1" ht="15.6" hidden="1" x14ac:dyDescent="0.3">
      <c r="A79" s="47"/>
      <c r="B79" s="28"/>
      <c r="C79" s="138"/>
      <c r="D79" s="47"/>
      <c r="E79" s="47"/>
      <c r="F79" s="47"/>
      <c r="G79" s="47"/>
      <c r="H79" s="47"/>
      <c r="I79" s="47"/>
      <c r="J79" s="47"/>
      <c r="K79" s="47"/>
    </row>
    <row r="80" spans="1:11" s="144" customFormat="1" ht="15.6" hidden="1" x14ac:dyDescent="0.3">
      <c r="A80" s="47"/>
      <c r="B80" s="28"/>
      <c r="C80" s="138"/>
      <c r="D80" s="47"/>
      <c r="E80" s="47"/>
      <c r="F80" s="47"/>
      <c r="G80" s="47"/>
      <c r="H80" s="47"/>
      <c r="I80" s="47"/>
      <c r="J80" s="47"/>
      <c r="K80" s="47"/>
    </row>
    <row r="81" spans="1:11" s="144" customFormat="1" ht="15.6" hidden="1" x14ac:dyDescent="0.3">
      <c r="A81" s="47"/>
      <c r="B81" s="28"/>
      <c r="C81" s="138"/>
      <c r="D81" s="47"/>
      <c r="E81" s="47"/>
      <c r="F81" s="47"/>
      <c r="G81" s="47"/>
      <c r="H81" s="47"/>
      <c r="I81" s="47"/>
      <c r="J81" s="47"/>
      <c r="K81" s="47"/>
    </row>
    <row r="82" spans="1:11" s="144" customFormat="1" ht="15.6" hidden="1" x14ac:dyDescent="0.3">
      <c r="A82" s="47"/>
      <c r="B82" s="28"/>
      <c r="C82" s="138"/>
      <c r="D82" s="47"/>
      <c r="E82" s="47"/>
      <c r="F82" s="47"/>
      <c r="G82" s="47"/>
      <c r="H82" s="47"/>
      <c r="I82" s="47"/>
      <c r="J82" s="47"/>
      <c r="K82" s="47"/>
    </row>
    <row r="83" spans="1:11" s="144" customFormat="1" ht="15.6" hidden="1" x14ac:dyDescent="0.3">
      <c r="A83" s="47"/>
      <c r="B83" s="28"/>
      <c r="C83" s="138"/>
      <c r="D83" s="47"/>
      <c r="E83" s="47"/>
      <c r="F83" s="47"/>
      <c r="G83" s="47"/>
      <c r="H83" s="47"/>
      <c r="I83" s="47"/>
      <c r="J83" s="47"/>
      <c r="K83" s="47"/>
    </row>
    <row r="84" spans="1:11" s="144" customFormat="1" ht="15.6" hidden="1" x14ac:dyDescent="0.3">
      <c r="A84" s="47"/>
      <c r="B84" s="28"/>
      <c r="C84" s="138"/>
      <c r="D84" s="47"/>
      <c r="E84" s="47"/>
      <c r="F84" s="47"/>
      <c r="G84" s="47"/>
      <c r="H84" s="47"/>
      <c r="I84" s="47"/>
      <c r="J84" s="47"/>
      <c r="K84" s="47"/>
    </row>
    <row r="85" spans="1:11" s="144" customFormat="1" ht="15.6" hidden="1" x14ac:dyDescent="0.3">
      <c r="A85" s="47"/>
      <c r="B85" s="28"/>
      <c r="C85" s="138"/>
      <c r="D85" s="47"/>
      <c r="E85" s="47"/>
      <c r="F85" s="47"/>
      <c r="G85" s="47"/>
      <c r="H85" s="47"/>
      <c r="I85" s="47"/>
      <c r="J85" s="47"/>
      <c r="K85" s="47"/>
    </row>
    <row r="86" spans="1:11" s="144" customFormat="1" ht="15.6" hidden="1" x14ac:dyDescent="0.3">
      <c r="A86" s="47"/>
      <c r="B86" s="28"/>
      <c r="C86" s="138"/>
      <c r="D86" s="47"/>
      <c r="E86" s="47"/>
      <c r="F86" s="47"/>
      <c r="G86" s="47"/>
      <c r="H86" s="47"/>
      <c r="I86" s="47"/>
      <c r="J86" s="47"/>
      <c r="K86" s="47"/>
    </row>
    <row r="87" spans="1:11" s="144" customFormat="1" ht="15.6" hidden="1" x14ac:dyDescent="0.3">
      <c r="A87" s="47"/>
      <c r="B87" s="28"/>
      <c r="C87" s="138"/>
      <c r="D87" s="47"/>
      <c r="E87" s="47"/>
      <c r="F87" s="47"/>
      <c r="G87" s="47"/>
      <c r="H87" s="47"/>
      <c r="I87" s="47"/>
      <c r="J87" s="47"/>
      <c r="K87" s="47"/>
    </row>
    <row r="88" spans="1:11" s="144" customFormat="1" ht="13.8" hidden="1" x14ac:dyDescent="0.3">
      <c r="A88" s="47"/>
      <c r="B88" s="138"/>
      <c r="C88" s="138"/>
      <c r="D88" s="47"/>
      <c r="E88" s="47"/>
      <c r="F88" s="47"/>
      <c r="G88" s="47"/>
      <c r="H88" s="47"/>
      <c r="I88" s="47"/>
      <c r="J88" s="47"/>
      <c r="K88" s="47"/>
    </row>
    <row r="89" spans="1:11" s="144" customFormat="1" ht="13.8" hidden="1" x14ac:dyDescent="0.3">
      <c r="A89" s="47"/>
      <c r="B89" s="138"/>
      <c r="C89" s="138"/>
      <c r="D89" s="47"/>
      <c r="E89" s="47"/>
      <c r="F89" s="47"/>
      <c r="G89" s="47"/>
      <c r="H89" s="47"/>
      <c r="I89" s="47"/>
      <c r="J89" s="47"/>
      <c r="K89" s="47"/>
    </row>
    <row r="90" spans="1:11" s="144" customFormat="1" ht="13.8" hidden="1" x14ac:dyDescent="0.3">
      <c r="A90" s="47"/>
      <c r="B90" s="138"/>
      <c r="C90" s="138"/>
      <c r="D90" s="47"/>
      <c r="E90" s="47"/>
      <c r="F90" s="47"/>
      <c r="G90" s="47"/>
      <c r="H90" s="47"/>
      <c r="I90" s="47"/>
      <c r="J90" s="47"/>
      <c r="K90" s="47"/>
    </row>
    <row r="91" spans="1:11" s="144" customFormat="1" ht="13.8" hidden="1" x14ac:dyDescent="0.3">
      <c r="A91" s="47"/>
      <c r="B91" s="138"/>
      <c r="C91" s="138"/>
      <c r="D91" s="47"/>
      <c r="E91" s="47"/>
      <c r="F91" s="47"/>
      <c r="G91" s="47"/>
      <c r="H91" s="47"/>
      <c r="I91" s="47"/>
      <c r="J91" s="47"/>
      <c r="K91" s="47"/>
    </row>
    <row r="92" spans="1:11" s="144" customFormat="1" ht="13.8" hidden="1" x14ac:dyDescent="0.3">
      <c r="A92" s="47"/>
      <c r="B92" s="138"/>
      <c r="C92" s="138"/>
      <c r="D92" s="47"/>
      <c r="E92" s="47"/>
      <c r="F92" s="47"/>
      <c r="G92" s="47"/>
      <c r="H92" s="47"/>
      <c r="I92" s="47"/>
      <c r="J92" s="47"/>
      <c r="K92" s="47"/>
    </row>
    <row r="93" spans="1:11" s="144" customFormat="1" ht="13.8" hidden="1" x14ac:dyDescent="0.3">
      <c r="A93" s="47"/>
      <c r="B93" s="138"/>
      <c r="C93" s="138"/>
      <c r="D93" s="47"/>
      <c r="E93" s="47"/>
      <c r="F93" s="47"/>
      <c r="G93" s="47"/>
      <c r="H93" s="47"/>
      <c r="I93" s="47"/>
      <c r="J93" s="47"/>
      <c r="K93" s="47"/>
    </row>
    <row r="94" spans="1:11" s="144" customFormat="1" ht="13.8" hidden="1" x14ac:dyDescent="0.3">
      <c r="A94" s="47"/>
      <c r="B94" s="138"/>
      <c r="C94" s="138"/>
      <c r="D94" s="47"/>
      <c r="E94" s="47"/>
      <c r="F94" s="47"/>
      <c r="G94" s="47"/>
      <c r="H94" s="47"/>
      <c r="I94" s="47"/>
      <c r="J94" s="47"/>
      <c r="K94" s="47"/>
    </row>
    <row r="95" spans="1:11" s="144" customFormat="1" ht="13.8" hidden="1" x14ac:dyDescent="0.3">
      <c r="A95" s="47"/>
      <c r="B95" s="138"/>
      <c r="C95" s="138"/>
      <c r="D95" s="47"/>
      <c r="E95" s="47"/>
      <c r="F95" s="47"/>
      <c r="G95" s="47"/>
      <c r="H95" s="47"/>
      <c r="I95" s="47"/>
      <c r="J95" s="47"/>
      <c r="K95" s="47"/>
    </row>
    <row r="96" spans="1:11" s="144" customFormat="1" ht="13.8" hidden="1" x14ac:dyDescent="0.3">
      <c r="A96" s="47"/>
      <c r="B96" s="138"/>
      <c r="C96" s="138"/>
      <c r="D96" s="47"/>
      <c r="E96" s="47"/>
      <c r="F96" s="47"/>
      <c r="G96" s="47"/>
      <c r="H96" s="47"/>
      <c r="I96" s="47"/>
      <c r="J96" s="47"/>
      <c r="K96" s="47"/>
    </row>
    <row r="97" spans="1:11" s="144" customFormat="1" ht="13.8" hidden="1" x14ac:dyDescent="0.3">
      <c r="A97" s="47"/>
      <c r="B97" s="138"/>
      <c r="C97" s="138"/>
      <c r="D97" s="47"/>
      <c r="E97" s="47"/>
      <c r="F97" s="47"/>
      <c r="G97" s="47"/>
      <c r="H97" s="47"/>
      <c r="I97" s="47"/>
      <c r="J97" s="47"/>
      <c r="K97" s="47"/>
    </row>
    <row r="98" spans="1:11" s="144" customFormat="1" ht="13.8" hidden="1" x14ac:dyDescent="0.3">
      <c r="A98" s="47"/>
      <c r="B98" s="138"/>
      <c r="C98" s="138"/>
      <c r="D98" s="47"/>
      <c r="E98" s="47"/>
      <c r="F98" s="47"/>
      <c r="G98" s="47"/>
      <c r="H98" s="47"/>
      <c r="I98" s="47"/>
      <c r="J98" s="47"/>
      <c r="K98" s="47"/>
    </row>
    <row r="99" spans="1:11" s="144" customFormat="1" ht="13.8" hidden="1" x14ac:dyDescent="0.3">
      <c r="A99" s="47"/>
      <c r="B99" s="138"/>
      <c r="C99" s="138"/>
      <c r="D99" s="47"/>
      <c r="E99" s="47"/>
      <c r="F99" s="47"/>
      <c r="G99" s="47"/>
      <c r="H99" s="47"/>
      <c r="I99" s="47"/>
      <c r="J99" s="47"/>
      <c r="K99" s="47"/>
    </row>
    <row r="100" spans="1:11" s="144" customFormat="1" ht="13.8" hidden="1" x14ac:dyDescent="0.3">
      <c r="A100" s="47"/>
      <c r="B100" s="138"/>
      <c r="C100" s="138"/>
      <c r="D100" s="47"/>
      <c r="E100" s="47"/>
      <c r="F100" s="47"/>
      <c r="G100" s="47"/>
      <c r="H100" s="47"/>
      <c r="I100" s="47"/>
      <c r="J100" s="47"/>
      <c r="K100" s="47"/>
    </row>
    <row r="101" spans="1:11" s="144" customFormat="1" ht="13.8" hidden="1" x14ac:dyDescent="0.3">
      <c r="A101" s="47"/>
      <c r="B101" s="138"/>
      <c r="C101" s="138"/>
      <c r="D101" s="47"/>
      <c r="E101" s="47"/>
      <c r="F101" s="47"/>
      <c r="G101" s="47"/>
      <c r="H101" s="47"/>
      <c r="I101" s="47"/>
      <c r="J101" s="47"/>
      <c r="K101" s="47"/>
    </row>
    <row r="102" spans="1:11" s="144" customFormat="1" ht="13.8" hidden="1" x14ac:dyDescent="0.3">
      <c r="A102" s="47"/>
      <c r="B102" s="138"/>
      <c r="C102" s="138"/>
      <c r="D102" s="47"/>
      <c r="E102" s="47"/>
      <c r="F102" s="47"/>
      <c r="G102" s="47"/>
      <c r="H102" s="47"/>
      <c r="I102" s="47"/>
      <c r="J102" s="47"/>
      <c r="K102" s="47"/>
    </row>
    <row r="103" spans="1:11" s="144" customFormat="1" ht="13.8" hidden="1" x14ac:dyDescent="0.3">
      <c r="A103" s="47"/>
      <c r="B103" s="138"/>
      <c r="C103" s="138"/>
      <c r="D103" s="47"/>
      <c r="E103" s="47"/>
      <c r="F103" s="47"/>
      <c r="G103" s="47"/>
      <c r="H103" s="47"/>
      <c r="I103" s="47"/>
      <c r="J103" s="47"/>
      <c r="K103" s="47"/>
    </row>
    <row r="104" spans="1:11" s="144" customFormat="1" ht="13.8" hidden="1" x14ac:dyDescent="0.3">
      <c r="A104" s="47"/>
      <c r="B104" s="138"/>
      <c r="C104" s="138"/>
      <c r="D104" s="47"/>
      <c r="E104" s="47"/>
      <c r="F104" s="47"/>
      <c r="G104" s="47"/>
      <c r="H104" s="47"/>
      <c r="I104" s="47"/>
      <c r="J104" s="47"/>
      <c r="K104" s="47"/>
    </row>
    <row r="105" spans="1:11" s="144" customFormat="1" ht="13.8" hidden="1" x14ac:dyDescent="0.3">
      <c r="A105" s="47"/>
      <c r="B105" s="138"/>
      <c r="C105" s="138"/>
      <c r="D105" s="47"/>
      <c r="E105" s="47"/>
      <c r="F105" s="47"/>
      <c r="G105" s="47"/>
      <c r="H105" s="47"/>
      <c r="I105" s="47"/>
      <c r="J105" s="47"/>
      <c r="K105" s="47"/>
    </row>
    <row r="106" spans="1:11" s="144" customFormat="1" ht="13.8" hidden="1" x14ac:dyDescent="0.3">
      <c r="A106" s="47"/>
      <c r="B106" s="138"/>
      <c r="C106" s="138"/>
      <c r="D106" s="47"/>
      <c r="E106" s="47"/>
      <c r="F106" s="47"/>
      <c r="G106" s="47"/>
      <c r="H106" s="47"/>
      <c r="I106" s="47"/>
      <c r="J106" s="47"/>
      <c r="K106" s="47"/>
    </row>
    <row r="107" spans="1:11" s="144" customFormat="1" ht="13.8" hidden="1" x14ac:dyDescent="0.3">
      <c r="A107" s="47"/>
      <c r="B107" s="138"/>
      <c r="C107" s="138"/>
      <c r="D107" s="47"/>
      <c r="E107" s="47"/>
      <c r="F107" s="47"/>
      <c r="G107" s="47"/>
      <c r="H107" s="47"/>
      <c r="I107" s="47"/>
      <c r="J107" s="47"/>
      <c r="K107" s="47"/>
    </row>
    <row r="108" spans="1:11" s="144" customFormat="1" ht="13.8" hidden="1" x14ac:dyDescent="0.3">
      <c r="A108" s="47"/>
      <c r="B108" s="138"/>
      <c r="C108" s="138"/>
      <c r="D108" s="47"/>
      <c r="E108" s="47"/>
      <c r="F108" s="47"/>
      <c r="G108" s="47"/>
      <c r="H108" s="47"/>
      <c r="I108" s="47"/>
      <c r="J108" s="47"/>
      <c r="K108" s="47"/>
    </row>
    <row r="109" spans="1:11" s="144" customFormat="1" ht="13.8" hidden="1" x14ac:dyDescent="0.3">
      <c r="A109" s="47"/>
      <c r="B109" s="138"/>
      <c r="C109" s="138"/>
      <c r="D109" s="47"/>
      <c r="E109" s="47"/>
      <c r="F109" s="47"/>
      <c r="G109" s="47"/>
      <c r="H109" s="47"/>
      <c r="I109" s="47"/>
      <c r="J109" s="47"/>
      <c r="K109" s="47"/>
    </row>
    <row r="110" spans="1:11" s="144" customFormat="1" ht="13.8" hidden="1" x14ac:dyDescent="0.3">
      <c r="A110" s="47"/>
      <c r="B110" s="138"/>
      <c r="C110" s="138"/>
      <c r="D110" s="47"/>
      <c r="E110" s="47"/>
      <c r="F110" s="47"/>
      <c r="G110" s="47"/>
      <c r="H110" s="47"/>
      <c r="I110" s="47"/>
      <c r="J110" s="47"/>
      <c r="K110" s="47"/>
    </row>
    <row r="111" spans="1:11" s="144" customFormat="1" ht="13.8" hidden="1" x14ac:dyDescent="0.3">
      <c r="A111" s="47"/>
      <c r="B111" s="138"/>
      <c r="C111" s="138"/>
      <c r="D111" s="47"/>
      <c r="E111" s="47"/>
      <c r="F111" s="47"/>
      <c r="G111" s="47"/>
      <c r="H111" s="47"/>
      <c r="I111" s="47"/>
      <c r="J111" s="47"/>
      <c r="K111" s="47"/>
    </row>
    <row r="112" spans="1:11" s="144" customFormat="1" ht="13.8" hidden="1" x14ac:dyDescent="0.3">
      <c r="A112" s="47"/>
      <c r="B112" s="138"/>
      <c r="C112" s="138"/>
      <c r="D112" s="47"/>
      <c r="E112" s="47"/>
      <c r="F112" s="47"/>
      <c r="G112" s="47"/>
      <c r="H112" s="47"/>
      <c r="I112" s="47"/>
      <c r="J112" s="47"/>
      <c r="K112" s="47"/>
    </row>
    <row r="113" spans="1:11" s="144" customFormat="1" ht="13.8" hidden="1" x14ac:dyDescent="0.3">
      <c r="A113" s="47"/>
      <c r="B113" s="138"/>
      <c r="C113" s="138"/>
      <c r="D113" s="47"/>
      <c r="E113" s="47"/>
      <c r="F113" s="47"/>
      <c r="G113" s="47"/>
      <c r="H113" s="47"/>
      <c r="I113" s="47"/>
      <c r="J113" s="47"/>
      <c r="K113" s="47"/>
    </row>
    <row r="114" spans="1:11" s="144" customFormat="1" ht="13.8" hidden="1" x14ac:dyDescent="0.3">
      <c r="A114" s="47"/>
      <c r="B114" s="138"/>
      <c r="C114" s="138"/>
      <c r="D114" s="47"/>
      <c r="E114" s="47"/>
      <c r="F114" s="47"/>
      <c r="G114" s="47"/>
      <c r="H114" s="47"/>
      <c r="I114" s="47"/>
      <c r="J114" s="47"/>
      <c r="K114" s="47"/>
    </row>
    <row r="115" spans="1:11" s="144" customFormat="1" ht="13.8" hidden="1" x14ac:dyDescent="0.3">
      <c r="A115" s="47"/>
      <c r="B115" s="138"/>
      <c r="C115" s="138"/>
      <c r="D115" s="47"/>
      <c r="E115" s="47"/>
      <c r="F115" s="47"/>
      <c r="G115" s="47"/>
      <c r="H115" s="47"/>
      <c r="I115" s="47"/>
      <c r="J115" s="47"/>
      <c r="K115" s="47"/>
    </row>
    <row r="116" spans="1:11" s="144" customFormat="1" ht="13.8" hidden="1" x14ac:dyDescent="0.3">
      <c r="A116" s="47"/>
      <c r="B116" s="138"/>
      <c r="C116" s="138"/>
      <c r="D116" s="47"/>
      <c r="E116" s="47"/>
      <c r="F116" s="47"/>
      <c r="G116" s="47"/>
      <c r="H116" s="47"/>
      <c r="I116" s="47"/>
      <c r="J116" s="47"/>
      <c r="K116" s="47"/>
    </row>
    <row r="117" spans="1:11" s="144" customFormat="1" ht="13.8" hidden="1" x14ac:dyDescent="0.3">
      <c r="A117" s="47"/>
      <c r="B117" s="138"/>
      <c r="C117" s="138"/>
      <c r="D117" s="47"/>
      <c r="E117" s="47"/>
      <c r="F117" s="47"/>
      <c r="G117" s="47"/>
      <c r="H117" s="47"/>
      <c r="I117" s="47"/>
      <c r="J117" s="47"/>
      <c r="K117" s="47"/>
    </row>
    <row r="118" spans="1:11" s="144" customFormat="1" ht="13.8" hidden="1" x14ac:dyDescent="0.3">
      <c r="A118" s="47"/>
      <c r="B118" s="138"/>
      <c r="C118" s="138"/>
      <c r="D118" s="47"/>
      <c r="E118" s="47"/>
      <c r="F118" s="47"/>
      <c r="G118" s="47"/>
      <c r="H118" s="47"/>
      <c r="I118" s="47"/>
      <c r="J118" s="47"/>
      <c r="K118" s="47"/>
    </row>
    <row r="119" spans="1:11" s="144" customFormat="1" ht="13.8" hidden="1" x14ac:dyDescent="0.3">
      <c r="A119" s="47"/>
      <c r="B119" s="138"/>
      <c r="C119" s="138"/>
      <c r="D119" s="47"/>
      <c r="E119" s="47"/>
      <c r="F119" s="47"/>
      <c r="G119" s="47"/>
      <c r="H119" s="47"/>
      <c r="I119" s="47"/>
      <c r="J119" s="47"/>
      <c r="K119" s="47"/>
    </row>
    <row r="120" spans="1:11" s="144" customFormat="1" ht="13.8" hidden="1" x14ac:dyDescent="0.3">
      <c r="A120" s="47"/>
      <c r="B120" s="138"/>
      <c r="C120" s="138"/>
      <c r="D120" s="47"/>
      <c r="E120" s="47"/>
      <c r="F120" s="47"/>
      <c r="G120" s="47"/>
      <c r="H120" s="47"/>
      <c r="I120" s="47"/>
      <c r="J120" s="47"/>
      <c r="K120" s="47"/>
    </row>
    <row r="121" spans="1:11" s="144" customFormat="1" ht="13.8" hidden="1" x14ac:dyDescent="0.3">
      <c r="A121" s="47"/>
      <c r="B121" s="138"/>
      <c r="C121" s="138"/>
      <c r="D121" s="47"/>
      <c r="E121" s="47"/>
      <c r="F121" s="47"/>
      <c r="G121" s="47"/>
      <c r="H121" s="47"/>
      <c r="I121" s="47"/>
      <c r="J121" s="47"/>
      <c r="K121" s="47"/>
    </row>
    <row r="122" spans="1:11" s="144" customFormat="1" ht="13.8" hidden="1" x14ac:dyDescent="0.3">
      <c r="A122" s="47"/>
      <c r="B122" s="138"/>
      <c r="C122" s="138"/>
      <c r="D122" s="47"/>
      <c r="E122" s="47"/>
      <c r="F122" s="47"/>
      <c r="G122" s="47"/>
      <c r="H122" s="47"/>
      <c r="I122" s="47"/>
      <c r="J122" s="47"/>
      <c r="K122" s="47"/>
    </row>
    <row r="123" spans="1:11" s="144" customFormat="1" ht="13.8" hidden="1" x14ac:dyDescent="0.3">
      <c r="A123" s="47"/>
      <c r="B123" s="138"/>
      <c r="C123" s="138"/>
      <c r="D123" s="47"/>
      <c r="E123" s="47"/>
      <c r="F123" s="47"/>
      <c r="G123" s="47"/>
      <c r="H123" s="47"/>
      <c r="I123" s="47"/>
      <c r="J123" s="47"/>
      <c r="K123" s="47"/>
    </row>
    <row r="124" spans="1:11" s="144" customFormat="1" ht="13.8" hidden="1" x14ac:dyDescent="0.3">
      <c r="A124" s="47"/>
      <c r="B124" s="138"/>
      <c r="C124" s="138"/>
      <c r="D124" s="47"/>
      <c r="E124" s="47"/>
      <c r="F124" s="47"/>
      <c r="G124" s="47"/>
      <c r="H124" s="47"/>
      <c r="I124" s="47"/>
      <c r="J124" s="47"/>
      <c r="K124" s="47"/>
    </row>
    <row r="125" spans="1:11" s="144" customFormat="1" ht="13.8" hidden="1" x14ac:dyDescent="0.3">
      <c r="A125" s="47"/>
      <c r="B125" s="138"/>
      <c r="C125" s="138"/>
      <c r="D125" s="47"/>
      <c r="E125" s="47"/>
      <c r="F125" s="47"/>
      <c r="G125" s="47"/>
      <c r="H125" s="47"/>
      <c r="I125" s="47"/>
      <c r="J125" s="47"/>
      <c r="K125" s="47"/>
    </row>
    <row r="126" spans="1:11" s="144" customFormat="1" ht="13.8" hidden="1" x14ac:dyDescent="0.3">
      <c r="A126" s="47"/>
      <c r="B126" s="138"/>
      <c r="C126" s="138"/>
      <c r="D126" s="47"/>
      <c r="E126" s="47"/>
      <c r="F126" s="47"/>
      <c r="G126" s="47"/>
      <c r="H126" s="47"/>
      <c r="I126" s="47"/>
      <c r="J126" s="47"/>
      <c r="K126" s="47"/>
    </row>
    <row r="127" spans="1:11" s="144" customFormat="1" ht="13.8" hidden="1" x14ac:dyDescent="0.3">
      <c r="A127" s="47"/>
      <c r="B127" s="138"/>
      <c r="C127" s="138"/>
      <c r="D127" s="47"/>
      <c r="E127" s="47"/>
      <c r="F127" s="47"/>
      <c r="G127" s="47"/>
      <c r="H127" s="47"/>
      <c r="I127" s="47"/>
      <c r="J127" s="47"/>
      <c r="K127" s="47"/>
    </row>
    <row r="128" spans="1:11" s="144" customFormat="1" ht="13.8" hidden="1" x14ac:dyDescent="0.3">
      <c r="A128" s="47"/>
      <c r="B128" s="138"/>
      <c r="C128" s="138"/>
      <c r="D128" s="47"/>
      <c r="E128" s="47"/>
      <c r="F128" s="47"/>
      <c r="G128" s="47"/>
      <c r="H128" s="47"/>
      <c r="I128" s="47"/>
      <c r="J128" s="47"/>
      <c r="K128" s="47"/>
    </row>
    <row r="129" spans="1:11" s="144" customFormat="1" ht="13.8" hidden="1" x14ac:dyDescent="0.3">
      <c r="A129" s="47"/>
      <c r="B129" s="138"/>
      <c r="C129" s="138"/>
      <c r="D129" s="47"/>
      <c r="E129" s="47"/>
      <c r="F129" s="47"/>
      <c r="G129" s="47"/>
      <c r="H129" s="47"/>
      <c r="I129" s="47"/>
      <c r="J129" s="47"/>
      <c r="K129" s="47"/>
    </row>
    <row r="130" spans="1:11" s="144" customFormat="1" ht="13.8" hidden="1" x14ac:dyDescent="0.3">
      <c r="A130" s="47"/>
      <c r="B130" s="138"/>
      <c r="C130" s="138"/>
      <c r="D130" s="47"/>
      <c r="E130" s="47"/>
      <c r="F130" s="47"/>
      <c r="G130" s="47"/>
      <c r="H130" s="47"/>
      <c r="I130" s="47"/>
      <c r="J130" s="47"/>
      <c r="K130" s="47"/>
    </row>
    <row r="131" spans="1:11" s="144" customFormat="1" ht="13.8" hidden="1" x14ac:dyDescent="0.3">
      <c r="A131" s="47"/>
      <c r="B131" s="138"/>
      <c r="C131" s="138"/>
      <c r="D131" s="47"/>
      <c r="E131" s="47"/>
      <c r="F131" s="47"/>
      <c r="G131" s="47"/>
      <c r="H131" s="47"/>
      <c r="I131" s="47"/>
      <c r="J131" s="47"/>
      <c r="K131" s="47"/>
    </row>
    <row r="132" spans="1:11" s="144" customFormat="1" ht="13.8" hidden="1" x14ac:dyDescent="0.3">
      <c r="A132" s="47"/>
      <c r="B132" s="138"/>
      <c r="C132" s="138"/>
      <c r="D132" s="47"/>
      <c r="E132" s="47"/>
      <c r="F132" s="47"/>
      <c r="G132" s="47"/>
      <c r="H132" s="47"/>
      <c r="I132" s="47"/>
      <c r="J132" s="47"/>
      <c r="K132" s="47"/>
    </row>
    <row r="133" spans="1:11" s="144" customFormat="1" ht="13.8" hidden="1" x14ac:dyDescent="0.3">
      <c r="A133" s="47"/>
      <c r="B133" s="138"/>
      <c r="C133" s="138"/>
      <c r="D133" s="47"/>
      <c r="E133" s="47"/>
      <c r="F133" s="47"/>
      <c r="G133" s="47"/>
      <c r="H133" s="47"/>
      <c r="I133" s="47"/>
      <c r="J133" s="47"/>
      <c r="K133" s="47"/>
    </row>
    <row r="134" spans="1:11" s="144" customFormat="1" ht="13.8" hidden="1" x14ac:dyDescent="0.3">
      <c r="A134" s="47"/>
      <c r="B134" s="138"/>
      <c r="C134" s="138"/>
      <c r="D134" s="47"/>
      <c r="E134" s="47"/>
      <c r="F134" s="47"/>
      <c r="G134" s="47"/>
      <c r="H134" s="47"/>
      <c r="I134" s="47"/>
      <c r="J134" s="47"/>
      <c r="K134" s="47"/>
    </row>
    <row r="135" spans="1:11" s="144" customFormat="1" ht="13.8" hidden="1" x14ac:dyDescent="0.3">
      <c r="A135" s="47"/>
      <c r="B135" s="138"/>
      <c r="C135" s="138"/>
      <c r="D135" s="47"/>
      <c r="E135" s="47"/>
      <c r="F135" s="47"/>
      <c r="G135" s="47"/>
      <c r="H135" s="47"/>
      <c r="I135" s="47"/>
      <c r="J135" s="47"/>
      <c r="K135" s="47"/>
    </row>
    <row r="136" spans="1:11" s="144" customFormat="1" ht="13.8" hidden="1" x14ac:dyDescent="0.3">
      <c r="A136" s="47"/>
      <c r="B136" s="138"/>
      <c r="C136" s="138"/>
      <c r="D136" s="47"/>
      <c r="E136" s="47"/>
      <c r="F136" s="47"/>
      <c r="G136" s="47"/>
      <c r="H136" s="47"/>
      <c r="I136" s="47"/>
      <c r="J136" s="47"/>
      <c r="K136" s="47"/>
    </row>
    <row r="137" spans="1:11" s="144" customFormat="1" ht="13.8" hidden="1" x14ac:dyDescent="0.3">
      <c r="A137" s="47"/>
      <c r="B137" s="138"/>
      <c r="C137" s="138"/>
      <c r="D137" s="47"/>
      <c r="E137" s="47"/>
      <c r="F137" s="47"/>
      <c r="G137" s="47"/>
      <c r="H137" s="47"/>
      <c r="I137" s="47"/>
      <c r="J137" s="47"/>
      <c r="K137" s="47"/>
    </row>
    <row r="138" spans="1:11" s="144" customFormat="1" ht="13.8" hidden="1" x14ac:dyDescent="0.3">
      <c r="A138" s="47"/>
      <c r="B138" s="138"/>
      <c r="C138" s="138"/>
      <c r="D138" s="47"/>
      <c r="E138" s="47"/>
      <c r="F138" s="47"/>
      <c r="G138" s="47"/>
      <c r="H138" s="47"/>
      <c r="I138" s="47"/>
      <c r="J138" s="47"/>
      <c r="K138" s="47"/>
    </row>
    <row r="139" spans="1:11" s="144" customFormat="1" ht="13.8" hidden="1" x14ac:dyDescent="0.3">
      <c r="A139" s="47"/>
      <c r="B139" s="138"/>
      <c r="C139" s="138"/>
      <c r="D139" s="47"/>
      <c r="E139" s="47"/>
      <c r="F139" s="47"/>
      <c r="G139" s="47"/>
      <c r="H139" s="47"/>
      <c r="I139" s="47"/>
      <c r="J139" s="47"/>
      <c r="K139" s="47"/>
    </row>
    <row r="140" spans="1:11" s="144" customFormat="1" ht="13.8" hidden="1" x14ac:dyDescent="0.3">
      <c r="A140" s="47"/>
      <c r="B140" s="138"/>
      <c r="C140" s="138"/>
      <c r="D140" s="47"/>
      <c r="E140" s="47"/>
      <c r="F140" s="47"/>
      <c r="G140" s="47"/>
      <c r="H140" s="47"/>
      <c r="I140" s="47"/>
      <c r="J140" s="47"/>
      <c r="K140" s="47"/>
    </row>
    <row r="141" spans="1:11" s="144" customFormat="1" ht="13.8" hidden="1" x14ac:dyDescent="0.3">
      <c r="A141" s="47"/>
      <c r="B141" s="138"/>
      <c r="C141" s="138"/>
      <c r="D141" s="47"/>
      <c r="E141" s="47"/>
      <c r="F141" s="47"/>
      <c r="G141" s="47"/>
      <c r="H141" s="47"/>
      <c r="I141" s="47"/>
      <c r="J141" s="47"/>
      <c r="K141" s="47"/>
    </row>
    <row r="142" spans="1:11" s="144" customFormat="1" ht="13.8" hidden="1" x14ac:dyDescent="0.3">
      <c r="A142" s="47"/>
      <c r="B142" s="138"/>
      <c r="C142" s="138"/>
      <c r="D142" s="47"/>
      <c r="E142" s="47"/>
      <c r="F142" s="47"/>
      <c r="G142" s="47"/>
      <c r="H142" s="47"/>
      <c r="I142" s="47"/>
      <c r="J142" s="47"/>
      <c r="K142" s="47"/>
    </row>
    <row r="143" spans="1:11" s="144" customFormat="1" ht="13.8" hidden="1" x14ac:dyDescent="0.3">
      <c r="A143" s="47"/>
      <c r="B143" s="138"/>
      <c r="C143" s="138"/>
      <c r="D143" s="47"/>
      <c r="E143" s="47"/>
      <c r="F143" s="47"/>
      <c r="G143" s="47"/>
      <c r="H143" s="47"/>
      <c r="I143" s="47"/>
      <c r="J143" s="47"/>
      <c r="K143" s="47"/>
    </row>
    <row r="144" spans="1:11" s="144" customFormat="1" ht="13.8" hidden="1" x14ac:dyDescent="0.3">
      <c r="A144" s="47"/>
      <c r="B144" s="138"/>
      <c r="C144" s="138"/>
      <c r="D144" s="47"/>
      <c r="E144" s="47"/>
      <c r="F144" s="47"/>
      <c r="G144" s="47"/>
      <c r="H144" s="47"/>
      <c r="I144" s="47"/>
      <c r="J144" s="47"/>
      <c r="K144" s="47"/>
    </row>
    <row r="145" spans="1:11" s="144" customFormat="1" ht="13.8" hidden="1" x14ac:dyDescent="0.3">
      <c r="A145" s="47"/>
      <c r="B145" s="138"/>
      <c r="C145" s="138"/>
      <c r="D145" s="47"/>
      <c r="E145" s="47"/>
      <c r="F145" s="47"/>
      <c r="G145" s="47"/>
      <c r="H145" s="47"/>
      <c r="I145" s="47"/>
      <c r="J145" s="47"/>
      <c r="K145" s="47"/>
    </row>
    <row r="146" spans="1:11" s="144" customFormat="1" ht="13.8" hidden="1" x14ac:dyDescent="0.3">
      <c r="A146" s="47"/>
      <c r="B146" s="138"/>
      <c r="C146" s="138"/>
      <c r="D146" s="47"/>
      <c r="E146" s="47"/>
      <c r="F146" s="47"/>
      <c r="G146" s="47"/>
      <c r="H146" s="47"/>
      <c r="I146" s="47"/>
      <c r="J146" s="47"/>
      <c r="K146" s="47"/>
    </row>
    <row r="147" spans="1:11" s="144" customFormat="1" ht="13.8" hidden="1" x14ac:dyDescent="0.3">
      <c r="A147" s="47"/>
      <c r="B147" s="138"/>
      <c r="C147" s="138"/>
      <c r="D147" s="47"/>
      <c r="E147" s="47"/>
      <c r="F147" s="47"/>
      <c r="G147" s="47"/>
      <c r="H147" s="47"/>
      <c r="I147" s="47"/>
      <c r="J147" s="47"/>
      <c r="K147" s="47"/>
    </row>
    <row r="148" spans="1:11" s="144" customFormat="1" ht="13.8" hidden="1" x14ac:dyDescent="0.3">
      <c r="A148" s="47"/>
      <c r="B148" s="138"/>
      <c r="C148" s="138"/>
      <c r="D148" s="47"/>
      <c r="E148" s="47"/>
      <c r="F148" s="47"/>
      <c r="G148" s="47"/>
      <c r="H148" s="47"/>
      <c r="I148" s="47"/>
      <c r="J148" s="47"/>
      <c r="K148" s="47"/>
    </row>
    <row r="149" spans="1:11" s="144" customFormat="1" ht="13.8" hidden="1" x14ac:dyDescent="0.3">
      <c r="A149" s="47"/>
      <c r="B149" s="138"/>
      <c r="C149" s="138"/>
      <c r="D149" s="47"/>
      <c r="E149" s="47"/>
      <c r="F149" s="47"/>
      <c r="G149" s="47"/>
      <c r="H149" s="47"/>
      <c r="I149" s="47"/>
      <c r="J149" s="47"/>
      <c r="K149" s="47"/>
    </row>
    <row r="150" spans="1:11" s="144" customFormat="1" ht="13.8" hidden="1" x14ac:dyDescent="0.3">
      <c r="A150" s="47"/>
      <c r="B150" s="138"/>
      <c r="C150" s="138"/>
      <c r="D150" s="47"/>
      <c r="E150" s="47"/>
      <c r="F150" s="47"/>
      <c r="G150" s="47"/>
      <c r="H150" s="47"/>
      <c r="I150" s="47"/>
      <c r="J150" s="47"/>
      <c r="K150" s="47"/>
    </row>
    <row r="151" spans="1:11" s="144" customFormat="1" ht="13.8" hidden="1" x14ac:dyDescent="0.3">
      <c r="A151" s="47"/>
      <c r="B151" s="138"/>
      <c r="C151" s="138"/>
      <c r="D151" s="47"/>
      <c r="E151" s="47"/>
      <c r="F151" s="47"/>
      <c r="G151" s="47"/>
      <c r="H151" s="47"/>
      <c r="I151" s="47"/>
      <c r="J151" s="47"/>
      <c r="K151" s="47"/>
    </row>
    <row r="152" spans="1:11" s="144" customFormat="1" ht="13.8" hidden="1" x14ac:dyDescent="0.3">
      <c r="A152" s="47"/>
      <c r="B152" s="138"/>
      <c r="C152" s="138"/>
      <c r="D152" s="47"/>
      <c r="E152" s="47"/>
      <c r="F152" s="47"/>
      <c r="G152" s="47"/>
      <c r="H152" s="47"/>
      <c r="I152" s="47"/>
      <c r="J152" s="47"/>
      <c r="K152" s="47"/>
    </row>
    <row r="153" spans="1:11" s="144" customFormat="1" ht="13.8" hidden="1" x14ac:dyDescent="0.3">
      <c r="A153" s="47"/>
      <c r="B153" s="138"/>
      <c r="C153" s="138"/>
      <c r="D153" s="47"/>
      <c r="E153" s="47"/>
      <c r="F153" s="47"/>
      <c r="G153" s="47"/>
      <c r="H153" s="47"/>
      <c r="I153" s="47"/>
      <c r="J153" s="47"/>
      <c r="K153" s="47"/>
    </row>
    <row r="154" spans="1:11" s="144" customFormat="1" ht="13.8" hidden="1" x14ac:dyDescent="0.3">
      <c r="A154" s="47"/>
      <c r="B154" s="138"/>
      <c r="C154" s="138"/>
      <c r="D154" s="47"/>
      <c r="E154" s="47"/>
      <c r="F154" s="47"/>
      <c r="G154" s="47"/>
      <c r="H154" s="47"/>
      <c r="I154" s="47"/>
      <c r="J154" s="47"/>
      <c r="K154" s="47"/>
    </row>
    <row r="155" spans="1:11" s="144" customFormat="1" ht="13.8" hidden="1" x14ac:dyDescent="0.3">
      <c r="A155" s="47"/>
      <c r="B155" s="138"/>
      <c r="C155" s="138"/>
      <c r="D155" s="47"/>
      <c r="E155" s="47"/>
      <c r="F155" s="47"/>
      <c r="G155" s="47"/>
      <c r="H155" s="47"/>
      <c r="I155" s="47"/>
      <c r="J155" s="47"/>
      <c r="K155" s="47"/>
    </row>
    <row r="156" spans="1:11" s="144" customFormat="1" ht="13.8" hidden="1" x14ac:dyDescent="0.3">
      <c r="A156" s="47"/>
      <c r="B156" s="138"/>
      <c r="C156" s="138"/>
      <c r="D156" s="47"/>
      <c r="E156" s="47"/>
      <c r="F156" s="47"/>
      <c r="G156" s="47"/>
      <c r="H156" s="47"/>
      <c r="I156" s="47"/>
      <c r="J156" s="47"/>
      <c r="K156" s="47"/>
    </row>
    <row r="157" spans="1:11" s="144" customFormat="1" ht="13.8" hidden="1" x14ac:dyDescent="0.3">
      <c r="A157" s="47"/>
      <c r="B157" s="138"/>
      <c r="C157" s="138"/>
      <c r="D157" s="47"/>
      <c r="E157" s="47"/>
      <c r="F157" s="47"/>
      <c r="G157" s="47"/>
      <c r="H157" s="47"/>
      <c r="I157" s="47"/>
      <c r="J157" s="47"/>
      <c r="K157" s="47"/>
    </row>
    <row r="158" spans="1:11" s="144" customFormat="1" ht="13.8" hidden="1" x14ac:dyDescent="0.3">
      <c r="A158" s="47"/>
      <c r="B158" s="138"/>
      <c r="C158" s="138"/>
      <c r="D158" s="47"/>
      <c r="E158" s="47"/>
      <c r="F158" s="47"/>
      <c r="G158" s="47"/>
      <c r="H158" s="47"/>
      <c r="I158" s="47"/>
      <c r="J158" s="47"/>
      <c r="K158" s="47"/>
    </row>
    <row r="159" spans="1:11" s="144" customFormat="1" ht="13.8" hidden="1" x14ac:dyDescent="0.3">
      <c r="A159" s="47"/>
      <c r="B159" s="138"/>
      <c r="C159" s="138"/>
      <c r="D159" s="47"/>
      <c r="E159" s="47"/>
      <c r="F159" s="47"/>
      <c r="G159" s="47"/>
      <c r="H159" s="47"/>
      <c r="I159" s="47"/>
      <c r="J159" s="47"/>
      <c r="K159" s="47"/>
    </row>
    <row r="160" spans="1:11" s="144" customFormat="1" ht="13.8" hidden="1" x14ac:dyDescent="0.3">
      <c r="A160" s="47"/>
      <c r="B160" s="138"/>
      <c r="C160" s="138"/>
      <c r="D160" s="47"/>
      <c r="E160" s="47"/>
      <c r="F160" s="47"/>
      <c r="G160" s="47"/>
      <c r="H160" s="47"/>
      <c r="I160" s="47"/>
      <c r="J160" s="47"/>
      <c r="K160" s="47"/>
    </row>
    <row r="161" spans="1:11" s="144" customFormat="1" ht="13.8" hidden="1" x14ac:dyDescent="0.3">
      <c r="A161" s="47"/>
      <c r="B161" s="138"/>
      <c r="C161" s="138"/>
      <c r="D161" s="47"/>
      <c r="E161" s="47"/>
      <c r="F161" s="47"/>
      <c r="G161" s="47"/>
      <c r="H161" s="47"/>
      <c r="I161" s="47"/>
      <c r="J161" s="47"/>
      <c r="K161" s="47"/>
    </row>
    <row r="162" spans="1:11" s="144" customFormat="1" ht="13.8" hidden="1" x14ac:dyDescent="0.3">
      <c r="A162" s="47"/>
      <c r="B162" s="138"/>
      <c r="C162" s="138"/>
      <c r="D162" s="47"/>
      <c r="E162" s="47"/>
      <c r="F162" s="47"/>
      <c r="G162" s="47"/>
      <c r="H162" s="47"/>
      <c r="I162" s="47"/>
      <c r="J162" s="47"/>
      <c r="K162" s="47"/>
    </row>
    <row r="163" spans="1:11" s="144" customFormat="1" ht="13.8" hidden="1" x14ac:dyDescent="0.3">
      <c r="A163" s="47"/>
      <c r="B163" s="138"/>
      <c r="C163" s="138"/>
      <c r="D163" s="47"/>
      <c r="E163" s="47"/>
      <c r="F163" s="47"/>
      <c r="G163" s="47"/>
      <c r="H163" s="47"/>
      <c r="I163" s="47"/>
      <c r="J163" s="47"/>
      <c r="K163" s="47"/>
    </row>
    <row r="164" spans="1:11" s="144" customFormat="1" ht="13.8" hidden="1" x14ac:dyDescent="0.3">
      <c r="A164" s="47"/>
      <c r="B164" s="138"/>
      <c r="C164" s="138"/>
      <c r="D164" s="47"/>
      <c r="E164" s="47"/>
      <c r="F164" s="47"/>
      <c r="G164" s="47"/>
      <c r="H164" s="47"/>
      <c r="I164" s="47"/>
      <c r="J164" s="47"/>
      <c r="K164" s="47"/>
    </row>
    <row r="165" spans="1:11" s="144" customFormat="1" ht="13.8" hidden="1" x14ac:dyDescent="0.3">
      <c r="A165" s="47"/>
      <c r="B165" s="138"/>
      <c r="C165" s="138"/>
      <c r="D165" s="47"/>
      <c r="E165" s="47"/>
      <c r="F165" s="47"/>
      <c r="G165" s="47"/>
      <c r="H165" s="47"/>
      <c r="I165" s="47"/>
      <c r="J165" s="47"/>
      <c r="K165" s="47"/>
    </row>
    <row r="166" spans="1:11" s="144" customFormat="1" ht="13.8" hidden="1" x14ac:dyDescent="0.3">
      <c r="A166" s="47"/>
      <c r="B166" s="138"/>
      <c r="C166" s="138"/>
      <c r="D166" s="47"/>
      <c r="E166" s="47"/>
      <c r="F166" s="47"/>
      <c r="G166" s="47"/>
      <c r="H166" s="47"/>
      <c r="I166" s="47"/>
      <c r="J166" s="47"/>
      <c r="K166" s="47"/>
    </row>
    <row r="167" spans="1:11" s="144" customFormat="1" ht="13.8" hidden="1" x14ac:dyDescent="0.3">
      <c r="A167" s="47"/>
      <c r="B167" s="138"/>
      <c r="C167" s="138"/>
      <c r="D167" s="47"/>
      <c r="E167" s="47"/>
      <c r="F167" s="47"/>
      <c r="G167" s="47"/>
      <c r="H167" s="47"/>
      <c r="I167" s="47"/>
      <c r="J167" s="47"/>
      <c r="K167" s="47"/>
    </row>
    <row r="168" spans="1:11" s="144" customFormat="1" ht="13.8" hidden="1" x14ac:dyDescent="0.3">
      <c r="A168" s="47"/>
      <c r="B168" s="138"/>
      <c r="C168" s="138"/>
      <c r="D168" s="47"/>
      <c r="E168" s="47"/>
      <c r="F168" s="47"/>
      <c r="G168" s="47"/>
      <c r="H168" s="47"/>
      <c r="I168" s="47"/>
      <c r="J168" s="47"/>
      <c r="K168" s="47"/>
    </row>
    <row r="169" spans="1:11" s="144" customFormat="1" ht="13.8" hidden="1" x14ac:dyDescent="0.3">
      <c r="A169" s="47"/>
      <c r="B169" s="138"/>
      <c r="C169" s="138"/>
      <c r="D169" s="47"/>
      <c r="E169" s="47"/>
      <c r="F169" s="47"/>
      <c r="G169" s="47"/>
      <c r="H169" s="47"/>
      <c r="I169" s="47"/>
      <c r="J169" s="47"/>
      <c r="K169" s="47"/>
    </row>
    <row r="170" spans="1:11" s="144" customFormat="1" ht="13.8" hidden="1" x14ac:dyDescent="0.3">
      <c r="A170" s="47"/>
      <c r="B170" s="138"/>
      <c r="C170" s="138"/>
      <c r="D170" s="47"/>
      <c r="E170" s="47"/>
      <c r="F170" s="47"/>
      <c r="G170" s="47"/>
      <c r="H170" s="47"/>
      <c r="I170" s="47"/>
      <c r="J170" s="47"/>
      <c r="K170" s="47"/>
    </row>
    <row r="171" spans="1:11" s="144" customFormat="1" ht="13.8" hidden="1" x14ac:dyDescent="0.3">
      <c r="A171" s="47"/>
      <c r="B171" s="138"/>
      <c r="C171" s="138"/>
      <c r="D171" s="47"/>
      <c r="E171" s="47"/>
      <c r="F171" s="47"/>
      <c r="G171" s="47"/>
      <c r="H171" s="47"/>
      <c r="I171" s="47"/>
      <c r="J171" s="47"/>
      <c r="K171" s="47"/>
    </row>
    <row r="172" spans="1:11" s="144" customFormat="1" ht="13.8" hidden="1" x14ac:dyDescent="0.3">
      <c r="A172" s="47"/>
      <c r="B172" s="138"/>
      <c r="C172" s="138"/>
      <c r="D172" s="47"/>
      <c r="E172" s="47"/>
      <c r="F172" s="47"/>
      <c r="G172" s="47"/>
      <c r="H172" s="47"/>
      <c r="I172" s="47"/>
      <c r="J172" s="47"/>
      <c r="K172" s="47"/>
    </row>
    <row r="173" spans="1:11" s="144" customFormat="1" ht="13.8" hidden="1" x14ac:dyDescent="0.3">
      <c r="A173" s="47"/>
      <c r="B173" s="138"/>
      <c r="C173" s="138"/>
      <c r="D173" s="47"/>
      <c r="E173" s="47"/>
      <c r="F173" s="47"/>
      <c r="G173" s="47"/>
      <c r="H173" s="47"/>
      <c r="I173" s="47"/>
      <c r="J173" s="47"/>
      <c r="K173" s="47"/>
    </row>
    <row r="174" spans="1:11" s="144" customFormat="1" ht="13.8" hidden="1" x14ac:dyDescent="0.3">
      <c r="A174" s="47"/>
      <c r="B174" s="138"/>
      <c r="C174" s="138"/>
      <c r="D174" s="47"/>
      <c r="E174" s="47"/>
      <c r="F174" s="47"/>
      <c r="G174" s="47"/>
      <c r="H174" s="47"/>
      <c r="I174" s="47"/>
      <c r="J174" s="47"/>
      <c r="K174" s="47"/>
    </row>
    <row r="175" spans="1:11" s="144" customFormat="1" ht="13.8" hidden="1" x14ac:dyDescent="0.3">
      <c r="A175" s="47"/>
      <c r="B175" s="138"/>
      <c r="C175" s="138"/>
      <c r="D175" s="47"/>
      <c r="E175" s="47"/>
      <c r="F175" s="47"/>
      <c r="G175" s="47"/>
      <c r="H175" s="47"/>
      <c r="I175" s="47"/>
      <c r="J175" s="47"/>
      <c r="K175" s="47"/>
    </row>
    <row r="176" spans="1:11" s="144" customFormat="1" ht="13.8" hidden="1" x14ac:dyDescent="0.3">
      <c r="A176" s="47"/>
      <c r="B176" s="138"/>
      <c r="C176" s="138"/>
      <c r="D176" s="47"/>
      <c r="E176" s="47"/>
      <c r="F176" s="47"/>
      <c r="G176" s="47"/>
      <c r="H176" s="47"/>
      <c r="I176" s="47"/>
      <c r="J176" s="47"/>
      <c r="K176" s="47"/>
    </row>
    <row r="177" spans="1:11" s="144" customFormat="1" ht="13.8" hidden="1" x14ac:dyDescent="0.3">
      <c r="A177" s="47"/>
      <c r="B177" s="138"/>
      <c r="C177" s="138"/>
      <c r="D177" s="47"/>
      <c r="E177" s="47"/>
      <c r="F177" s="47"/>
      <c r="G177" s="47"/>
      <c r="H177" s="47"/>
      <c r="I177" s="47"/>
      <c r="J177" s="47"/>
      <c r="K177" s="47"/>
    </row>
    <row r="178" spans="1:11" ht="13.8" hidden="1" x14ac:dyDescent="0.3"/>
    <row r="179" spans="1:11" ht="13.8" hidden="1" x14ac:dyDescent="0.3"/>
    <row r="180" spans="1:11" ht="13.8" hidden="1" x14ac:dyDescent="0.3"/>
    <row r="181" spans="1:11" ht="12.75" hidden="1" customHeight="1" x14ac:dyDescent="0.3"/>
    <row r="182" spans="1:11" ht="12.75" hidden="1" customHeight="1" x14ac:dyDescent="0.3"/>
    <row r="183" spans="1:11" ht="12.75" hidden="1" customHeight="1" x14ac:dyDescent="0.3"/>
    <row r="184" spans="1:11" ht="12.75" hidden="1" customHeight="1" x14ac:dyDescent="0.3"/>
    <row r="185" spans="1:11" ht="12.75" hidden="1" customHeight="1" x14ac:dyDescent="0.3"/>
    <row r="186" spans="1:11" ht="12.75" hidden="1" customHeight="1" x14ac:dyDescent="0.3"/>
    <row r="187" spans="1:11" ht="12.75" hidden="1" customHeight="1" x14ac:dyDescent="0.3"/>
    <row r="188" spans="1:11" ht="12.75" hidden="1" customHeight="1" x14ac:dyDescent="0.3"/>
    <row r="189" spans="1:11" ht="12.75" hidden="1" customHeight="1" x14ac:dyDescent="0.3"/>
    <row r="190" spans="1:11" ht="12.75" hidden="1" customHeight="1" x14ac:dyDescent="0.3"/>
    <row r="191" spans="1:11" ht="12.75" hidden="1" customHeight="1" x14ac:dyDescent="0.3"/>
    <row r="192" spans="1:11" ht="12.75" hidden="1" customHeight="1" x14ac:dyDescent="0.3"/>
    <row r="193" ht="12.75" hidden="1" customHeight="1" x14ac:dyDescent="0.3"/>
    <row r="194" ht="12.75" hidden="1" customHeight="1" x14ac:dyDescent="0.3"/>
    <row r="195" ht="12.75" hidden="1" customHeight="1" x14ac:dyDescent="0.3"/>
    <row r="196" ht="12.75" hidden="1" customHeight="1" x14ac:dyDescent="0.3"/>
    <row r="197" ht="12.75" hidden="1" customHeight="1" x14ac:dyDescent="0.3"/>
    <row r="198" ht="12.75" hidden="1" customHeight="1" x14ac:dyDescent="0.3"/>
    <row r="199" ht="12.75" hidden="1" customHeight="1" x14ac:dyDescent="0.3"/>
    <row r="200" ht="12.75" hidden="1" customHeight="1" x14ac:dyDescent="0.3"/>
    <row r="201" ht="12.75" hidden="1" customHeight="1" x14ac:dyDescent="0.3"/>
    <row r="202" ht="12.75" hidden="1" customHeight="1" x14ac:dyDescent="0.3"/>
    <row r="203" ht="12.75" hidden="1" customHeight="1" x14ac:dyDescent="0.3"/>
    <row r="204" ht="12.75" hidden="1" customHeight="1" x14ac:dyDescent="0.3"/>
    <row r="205" ht="12.75" hidden="1" customHeight="1" x14ac:dyDescent="0.3"/>
    <row r="206" ht="12.75" hidden="1" customHeight="1" x14ac:dyDescent="0.3"/>
    <row r="207" ht="12.75" hidden="1" customHeight="1" x14ac:dyDescent="0.3"/>
    <row r="208" ht="12.75" hidden="1" customHeight="1" x14ac:dyDescent="0.3"/>
    <row r="209" ht="12.75" hidden="1" customHeight="1" x14ac:dyDescent="0.3"/>
    <row r="210" ht="12.75" hidden="1" customHeight="1" x14ac:dyDescent="0.3"/>
    <row r="211" ht="12.75" hidden="1" customHeight="1" x14ac:dyDescent="0.3"/>
    <row r="212" ht="12.75" hidden="1" customHeight="1" x14ac:dyDescent="0.3"/>
  </sheetData>
  <mergeCells count="110">
    <mergeCell ref="H35:I35"/>
    <mergeCell ref="H36:I36"/>
    <mergeCell ref="A2:I2"/>
    <mergeCell ref="H34:I34"/>
    <mergeCell ref="H22:I22"/>
    <mergeCell ref="H23:I23"/>
    <mergeCell ref="H24:I24"/>
    <mergeCell ref="H25:I25"/>
    <mergeCell ref="H26:I26"/>
    <mergeCell ref="H27:I27"/>
    <mergeCell ref="H31:I31"/>
    <mergeCell ref="H32:I32"/>
    <mergeCell ref="H33:I33"/>
    <mergeCell ref="B19:C19"/>
    <mergeCell ref="B20:C20"/>
    <mergeCell ref="B14:C14"/>
    <mergeCell ref="B15:C15"/>
    <mergeCell ref="H28:I28"/>
    <mergeCell ref="H29:I29"/>
    <mergeCell ref="H30:I30"/>
    <mergeCell ref="B6:C6"/>
    <mergeCell ref="D6:E6"/>
    <mergeCell ref="D15:E15"/>
    <mergeCell ref="B17:C17"/>
    <mergeCell ref="H16:I16"/>
    <mergeCell ref="H17:I17"/>
    <mergeCell ref="H18:I18"/>
    <mergeCell ref="H19:I19"/>
    <mergeCell ref="H20:I20"/>
    <mergeCell ref="H21:I21"/>
    <mergeCell ref="D7:E7"/>
    <mergeCell ref="D8:E8"/>
    <mergeCell ref="D9:E9"/>
    <mergeCell ref="D10:E10"/>
    <mergeCell ref="D11:E11"/>
    <mergeCell ref="D12:E12"/>
    <mergeCell ref="D13:E13"/>
    <mergeCell ref="D14:E14"/>
    <mergeCell ref="D29:E29"/>
    <mergeCell ref="B28:C28"/>
    <mergeCell ref="B34:C34"/>
    <mergeCell ref="B31:C31"/>
    <mergeCell ref="D34:E34"/>
    <mergeCell ref="D32:E32"/>
    <mergeCell ref="J4:J5"/>
    <mergeCell ref="D28:E28"/>
    <mergeCell ref="D31:E31"/>
    <mergeCell ref="D26:E26"/>
    <mergeCell ref="D27:E27"/>
    <mergeCell ref="B26:C26"/>
    <mergeCell ref="B27:C27"/>
    <mergeCell ref="D24:E24"/>
    <mergeCell ref="D25:E25"/>
    <mergeCell ref="B24:C24"/>
    <mergeCell ref="B25:C25"/>
    <mergeCell ref="D22:E22"/>
    <mergeCell ref="D23:E23"/>
    <mergeCell ref="B22:C22"/>
    <mergeCell ref="B23:C23"/>
    <mergeCell ref="D18:E18"/>
    <mergeCell ref="D20:E20"/>
    <mergeCell ref="B16:C16"/>
    <mergeCell ref="D30:E30"/>
    <mergeCell ref="B18:C18"/>
    <mergeCell ref="B47:K47"/>
    <mergeCell ref="B48:K48"/>
    <mergeCell ref="B7:C7"/>
    <mergeCell ref="B8:C8"/>
    <mergeCell ref="B9:C9"/>
    <mergeCell ref="B10:C10"/>
    <mergeCell ref="B11:C11"/>
    <mergeCell ref="B12:C12"/>
    <mergeCell ref="B13:C13"/>
    <mergeCell ref="B41:K41"/>
    <mergeCell ref="B42:K42"/>
    <mergeCell ref="B43:K43"/>
    <mergeCell ref="B44:K44"/>
    <mergeCell ref="B45:K45"/>
    <mergeCell ref="B46:K46"/>
    <mergeCell ref="B36:C36"/>
    <mergeCell ref="D36:E36"/>
    <mergeCell ref="A37:E37"/>
    <mergeCell ref="B35:C35"/>
    <mergeCell ref="D35:E35"/>
    <mergeCell ref="B32:C32"/>
    <mergeCell ref="B29:C29"/>
    <mergeCell ref="B33:C33"/>
    <mergeCell ref="B30:C30"/>
    <mergeCell ref="G4:I4"/>
    <mergeCell ref="D16:E16"/>
    <mergeCell ref="D17:E17"/>
    <mergeCell ref="D19:E19"/>
    <mergeCell ref="D21:E21"/>
    <mergeCell ref="D33:E33"/>
    <mergeCell ref="B4:E4"/>
    <mergeCell ref="F4:F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B5:C5"/>
    <mergeCell ref="D5:E5"/>
    <mergeCell ref="B21:C21"/>
  </mergeCells>
  <conditionalFormatting sqref="B38:E38 G38:K38">
    <cfRule type="cellIs" dxfId="29" priority="94" stopIfTrue="1" operator="equal">
      <formula>"ERROR"</formula>
    </cfRule>
  </conditionalFormatting>
  <conditionalFormatting sqref="B43">
    <cfRule type="containsText" dxfId="28" priority="85" stopIfTrue="1" operator="containsText" text="Error: Subcontracting exceed 30% of Budget">
      <formula>NOT(ISERROR(SEARCH("Error: Subcontracting exceed 30% of Budget",B43)))</formula>
    </cfRule>
  </conditionalFormatting>
  <conditionalFormatting sqref="B44">
    <cfRule type="containsText" dxfId="27" priority="84" stopIfTrue="1" operator="containsText" text="error: Indirect Costs exceed 7%">
      <formula>NOT(ISERROR(SEARCH("error: Indirect Costs exceed 7%",B44)))</formula>
    </cfRule>
  </conditionalFormatting>
  <conditionalFormatting sqref="B46">
    <cfRule type="cellIs" dxfId="26" priority="79" stopIfTrue="1" operator="equal">
      <formula>"ERROR"</formula>
    </cfRule>
  </conditionalFormatting>
  <conditionalFormatting sqref="B42">
    <cfRule type="containsText" dxfId="25" priority="82" stopIfTrue="1" operator="containsText" text="Error: Equipment exceed 10% of Budge">
      <formula>NOT(ISERROR(SEARCH("Error: Equipment exceed 10% of Budge",B42)))</formula>
    </cfRule>
    <cfRule type="containsText" dxfId="24" priority="83" stopIfTrue="1" operator="containsText" text="Error: Subcontracting exceed 30% of Budget">
      <formula>NOT(ISERROR(SEARCH("Error: Subcontracting exceed 30% of Budget",B42)))</formula>
    </cfRule>
  </conditionalFormatting>
  <conditionalFormatting sqref="B41">
    <cfRule type="containsText" dxfId="23" priority="80" stopIfTrue="1" operator="containsText" text="Error: Equipment exceed 10% of Budge">
      <formula>NOT(ISERROR(SEARCH("Error: Equipment exceed 10% of Budge",B41)))</formula>
    </cfRule>
    <cfRule type="containsText" dxfId="22" priority="81" stopIfTrue="1" operator="containsText" text="Error: Subcontracting exceed 30% of Budget">
      <formula>NOT(ISERROR(SEARCH("Error: Subcontracting exceed 30% of Budget",B41)))</formula>
    </cfRule>
  </conditionalFormatting>
  <conditionalFormatting sqref="B46">
    <cfRule type="containsText" dxfId="21" priority="78" stopIfTrue="1" operator="containsText" text="Error: Cannot be superior to 25% -see 6,1 Of Invitation">
      <formula>NOT(ISERROR(SEARCH("Error: Cannot be superior to 25% -see 6,1 Of Invitation",B46)))</formula>
    </cfRule>
  </conditionalFormatting>
  <conditionalFormatting sqref="B47">
    <cfRule type="cellIs" dxfId="20" priority="77" stopIfTrue="1" operator="equal">
      <formula>"ERROR"</formula>
    </cfRule>
  </conditionalFormatting>
  <conditionalFormatting sqref="B47">
    <cfRule type="containsText" dxfId="19" priority="76" stopIfTrue="1" operator="containsText" text="Error: Cannot be superior to 25% -see 6,1 Of Invitation">
      <formula>NOT(ISERROR(SEARCH("Error: Cannot be superior to 25% -see 6,1 Of Invitation",B47)))</formula>
    </cfRule>
  </conditionalFormatting>
  <conditionalFormatting sqref="B48">
    <cfRule type="cellIs" dxfId="18" priority="75" stopIfTrue="1" operator="equal">
      <formula>"ERROR"</formula>
    </cfRule>
  </conditionalFormatting>
  <conditionalFormatting sqref="B48">
    <cfRule type="containsText" dxfId="17" priority="74" stopIfTrue="1" operator="containsText" text="Error: Cannot be superior to 25% -see 6,1 Of Invitation">
      <formula>NOT(ISERROR(SEARCH("Error: Cannot be superior to 25% -see 6,1 Of Invitation",B48)))</formula>
    </cfRule>
  </conditionalFormatting>
  <conditionalFormatting sqref="B45">
    <cfRule type="cellIs" dxfId="16" priority="73" stopIfTrue="1" operator="equal">
      <formula>"ERROR"</formula>
    </cfRule>
  </conditionalFormatting>
  <conditionalFormatting sqref="B45">
    <cfRule type="containsText" dxfId="15" priority="72" stopIfTrue="1" operator="containsText" text="Error: Cannot be superior to 25% -see 6,1 Of Invitation">
      <formula>NOT(ISERROR(SEARCH("Error: Cannot be superior to 25% -see 6,1 Of Invitation",B45)))</formula>
    </cfRule>
  </conditionalFormatting>
  <conditionalFormatting sqref="B4">
    <cfRule type="cellIs" dxfId="14" priority="23" stopIfTrue="1" operator="equal">
      <formula>"ERROR"</formula>
    </cfRule>
  </conditionalFormatting>
  <conditionalFormatting sqref="J6:J28">
    <cfRule type="cellIs" dxfId="13" priority="70" stopIfTrue="1" operator="equal">
      <formula>"ERROR"</formula>
    </cfRule>
  </conditionalFormatting>
  <conditionalFormatting sqref="B5">
    <cfRule type="cellIs" dxfId="12" priority="64" stopIfTrue="1" operator="equal">
      <formula>"ERROR"</formula>
    </cfRule>
  </conditionalFormatting>
  <conditionalFormatting sqref="J29">
    <cfRule type="cellIs" dxfId="11" priority="63" stopIfTrue="1" operator="equal">
      <formula>"ERROR"</formula>
    </cfRule>
  </conditionalFormatting>
  <conditionalFormatting sqref="J30:J34">
    <cfRule type="cellIs" dxfId="10" priority="59" stopIfTrue="1" operator="equal">
      <formula>"ERROR"</formula>
    </cfRule>
  </conditionalFormatting>
  <conditionalFormatting sqref="J36">
    <cfRule type="cellIs" dxfId="9" priority="31" stopIfTrue="1" operator="equal">
      <formula>"ERROR"</formula>
    </cfRule>
  </conditionalFormatting>
  <conditionalFormatting sqref="J37">
    <cfRule type="cellIs" dxfId="8" priority="27" stopIfTrue="1" operator="equal">
      <formula>"ERROR"</formula>
    </cfRule>
  </conditionalFormatting>
  <conditionalFormatting sqref="A2">
    <cfRule type="cellIs" dxfId="7" priority="19" stopIfTrue="1" operator="equal">
      <formula>"&gt; 30 %"</formula>
    </cfRule>
  </conditionalFormatting>
  <conditionalFormatting sqref="J4">
    <cfRule type="cellIs" dxfId="6" priority="18" stopIfTrue="1" operator="equal">
      <formula>"ERROR"</formula>
    </cfRule>
  </conditionalFormatting>
  <conditionalFormatting sqref="J35">
    <cfRule type="cellIs" dxfId="5" priority="6" stopIfTrue="1" operator="equal">
      <formula>"ERROR"</formula>
    </cfRule>
  </conditionalFormatting>
  <conditionalFormatting sqref="F4">
    <cfRule type="cellIs" dxfId="4" priority="1" stopIfTrue="1" operator="equal">
      <formula>"ERROR"</formula>
    </cfRule>
  </conditionalFormatting>
  <conditionalFormatting sqref="G5">
    <cfRule type="cellIs" dxfId="3" priority="2" stopIfTrue="1" operator="equal">
      <formula>"ERROR"</formula>
    </cfRule>
  </conditionalFormatting>
  <dataValidations count="2">
    <dataValidation type="list" allowBlank="1" showInputMessage="1" showErrorMessage="1" sqref="D6:E35">
      <formula1>Countries</formula1>
    </dataValidation>
    <dataValidation type="list" allowBlank="1" showInputMessage="1" showErrorMessage="1" sqref="F6:F35">
      <formula1>Partners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&amp;C&amp;A</oddHeader>
    <oddFooter>&amp;L&amp;F&amp;C&amp;P / &amp;N&amp;R&amp;D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65"/>
  <sheetViews>
    <sheetView zoomScale="87" zoomScaleNormal="87" workbookViewId="0">
      <selection activeCell="O3" sqref="O3"/>
    </sheetView>
  </sheetViews>
  <sheetFormatPr defaultColWidth="0" defaultRowHeight="22.5" customHeight="1" zeroHeight="1" x14ac:dyDescent="0.3"/>
  <cols>
    <col min="1" max="1" width="6.6640625" style="329" bestFit="1" customWidth="1"/>
    <col min="2" max="2" width="12.44140625" style="138" customWidth="1"/>
    <col min="3" max="3" width="13.88671875" style="139" customWidth="1"/>
    <col min="4" max="4" width="5.88671875" style="139" bestFit="1" customWidth="1"/>
    <col min="5" max="5" width="5.44140625" style="139" bestFit="1" customWidth="1"/>
    <col min="6" max="6" width="7.109375" style="139" bestFit="1" customWidth="1"/>
    <col min="7" max="7" width="12.33203125" style="47" customWidth="1"/>
    <col min="8" max="8" width="10.44140625" style="47" customWidth="1"/>
    <col min="9" max="10" width="10.5546875" style="331" customWidth="1"/>
    <col min="11" max="14" width="10.5546875" style="47" customWidth="1"/>
    <col min="15" max="16" width="10.5546875" style="331" customWidth="1"/>
    <col min="17" max="17" width="10.5546875" style="47" customWidth="1"/>
    <col min="18" max="19" width="10.5546875" style="331" customWidth="1"/>
    <col min="20" max="20" width="10.5546875" style="47" customWidth="1"/>
    <col min="21" max="21" width="1.6640625" style="47" customWidth="1"/>
    <col min="22" max="34" width="15.88671875" style="5" hidden="1" customWidth="1"/>
    <col min="35" max="16384" width="9.109375" style="5" hidden="1"/>
  </cols>
  <sheetData>
    <row r="1" spans="1:21" s="6" customFormat="1" ht="14.25" customHeight="1" thickBot="1" x14ac:dyDescent="0.35">
      <c r="A1" s="131" t="s">
        <v>2</v>
      </c>
      <c r="B1" s="131"/>
      <c r="C1" s="132"/>
      <c r="D1" s="132"/>
      <c r="E1" s="132"/>
      <c r="F1" s="132"/>
      <c r="G1" s="133"/>
      <c r="H1" s="133"/>
      <c r="I1" s="543" t="str">
        <f>Translation!A135</f>
        <v>Staff cost by category</v>
      </c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5"/>
      <c r="U1" s="134"/>
    </row>
    <row r="2" spans="1:21" s="7" customFormat="1" ht="13.8" x14ac:dyDescent="0.3">
      <c r="A2" s="131" t="s">
        <v>2</v>
      </c>
      <c r="B2" s="131"/>
      <c r="C2" s="131"/>
      <c r="D2" s="131"/>
      <c r="E2" s="131"/>
      <c r="F2" s="131"/>
      <c r="G2" s="539" t="str">
        <f>Translation!A108</f>
        <v>Overall total number of working days</v>
      </c>
      <c r="H2" s="541" t="str">
        <f>Translation!A109</f>
        <v>Overall total staff costs</v>
      </c>
      <c r="I2" s="546" t="str">
        <f>Translation!A86</f>
        <v xml:space="preserve">Manager </v>
      </c>
      <c r="J2" s="547"/>
      <c r="K2" s="547"/>
      <c r="L2" s="547" t="str">
        <f>Translation!A145</f>
        <v>Teacher/Trainer/Researcher</v>
      </c>
      <c r="M2" s="547"/>
      <c r="N2" s="547"/>
      <c r="O2" s="547" t="str">
        <f>Translation!A146</f>
        <v>Technician</v>
      </c>
      <c r="P2" s="547"/>
      <c r="Q2" s="547"/>
      <c r="R2" s="547" t="str">
        <f>Translation!A15</f>
        <v xml:space="preserve">Administrative </v>
      </c>
      <c r="S2" s="547"/>
      <c r="T2" s="548"/>
      <c r="U2" s="135"/>
    </row>
    <row r="3" spans="1:21" s="7" customFormat="1" ht="55.5" customHeight="1" thickBot="1" x14ac:dyDescent="0.35">
      <c r="A3" s="131" t="s">
        <v>2</v>
      </c>
      <c r="B3" s="131"/>
      <c r="C3" s="131"/>
      <c r="D3" s="131"/>
      <c r="E3" s="131"/>
      <c r="F3" s="131"/>
      <c r="G3" s="540"/>
      <c r="H3" s="542"/>
      <c r="I3" s="70" t="str">
        <f>Translation!A100</f>
        <v>Number of working days on the project</v>
      </c>
      <c r="J3" s="377" t="str">
        <f>Translation!A25</f>
        <v>Cost per day</v>
      </c>
      <c r="K3" s="71" t="str">
        <f>Translation!A165</f>
        <v>Total staff cost by category</v>
      </c>
      <c r="L3" s="326" t="str">
        <f>Translation!A100</f>
        <v>Number of working days on the project</v>
      </c>
      <c r="M3" s="377" t="str">
        <f>Translation!A25</f>
        <v>Cost per day</v>
      </c>
      <c r="N3" s="71" t="str">
        <f>Translation!A165</f>
        <v>Total staff cost by category</v>
      </c>
      <c r="O3" s="326" t="str">
        <f>Translation!A100</f>
        <v>Number of working days on the project</v>
      </c>
      <c r="P3" s="377" t="str">
        <f>Translation!A25</f>
        <v>Cost per day</v>
      </c>
      <c r="Q3" s="71" t="str">
        <f>Translation!A165</f>
        <v>Total staff cost by category</v>
      </c>
      <c r="R3" s="326" t="str">
        <f>Translation!A100</f>
        <v>Number of working days on the project</v>
      </c>
      <c r="S3" s="377" t="str">
        <f>Translation!A25</f>
        <v>Cost per day</v>
      </c>
      <c r="T3" s="378" t="str">
        <f>Translation!A165</f>
        <v>Total staff cost by category</v>
      </c>
      <c r="U3" s="135"/>
    </row>
    <row r="4" spans="1:21" s="7" customFormat="1" ht="14.4" thickBot="1" x14ac:dyDescent="0.35">
      <c r="A4" s="131"/>
      <c r="B4" s="131"/>
      <c r="C4" s="131"/>
      <c r="D4" s="131"/>
      <c r="E4" s="131"/>
      <c r="F4" s="131"/>
      <c r="G4" s="214">
        <f>SUM(G7:G33)</f>
        <v>0</v>
      </c>
      <c r="H4" s="215">
        <f>SUM(H7:H33)</f>
        <v>0</v>
      </c>
      <c r="I4" s="216">
        <f>SUM(I7:I33)</f>
        <v>0</v>
      </c>
      <c r="J4" s="217"/>
      <c r="K4" s="215">
        <f>SUM(K7:K33)</f>
        <v>0</v>
      </c>
      <c r="L4" s="216">
        <f>SUM(L7:L33)</f>
        <v>0</v>
      </c>
      <c r="M4" s="217"/>
      <c r="N4" s="215">
        <f>SUM(N7:N33)</f>
        <v>0</v>
      </c>
      <c r="O4" s="216">
        <f>SUM(O7:O33)</f>
        <v>0</v>
      </c>
      <c r="P4" s="217"/>
      <c r="Q4" s="215">
        <f>SUM(Q7:Q33)</f>
        <v>0</v>
      </c>
      <c r="R4" s="216">
        <f>SUM(R7:R33)</f>
        <v>0</v>
      </c>
      <c r="S4" s="217"/>
      <c r="T4" s="218">
        <f>SUM(T7:T33)</f>
        <v>0</v>
      </c>
      <c r="U4" s="135"/>
    </row>
    <row r="5" spans="1:21" s="7" customFormat="1" ht="14.4" thickBot="1" x14ac:dyDescent="0.35">
      <c r="A5" s="131" t="s">
        <v>2</v>
      </c>
      <c r="B5" s="131"/>
      <c r="D5" s="537" t="str">
        <f>+Translation!A178</f>
        <v>Affiliated entities</v>
      </c>
      <c r="E5" s="538"/>
      <c r="F5" s="538"/>
      <c r="G5" s="219"/>
      <c r="H5" s="220"/>
      <c r="I5" s="221"/>
      <c r="J5" s="222"/>
      <c r="K5" s="220"/>
      <c r="L5" s="221"/>
      <c r="M5" s="222"/>
      <c r="N5" s="220"/>
      <c r="O5" s="221"/>
      <c r="P5" s="222"/>
      <c r="Q5" s="220"/>
      <c r="R5" s="221"/>
      <c r="S5" s="222"/>
      <c r="T5" s="223"/>
      <c r="U5" s="135"/>
    </row>
    <row r="6" spans="1:21" ht="14.4" thickBot="1" x14ac:dyDescent="0.35">
      <c r="A6" s="368" t="str">
        <f>Translation!A115</f>
        <v>Partner</v>
      </c>
      <c r="B6" s="368" t="str">
        <f>Translation!A92</f>
        <v>Name</v>
      </c>
      <c r="C6" s="368" t="str">
        <f>Translation!A30</f>
        <v>Country</v>
      </c>
      <c r="D6" s="368" t="s">
        <v>535</v>
      </c>
      <c r="E6" s="368" t="str">
        <f>+B6</f>
        <v>Name</v>
      </c>
      <c r="F6" s="369" t="str">
        <f>+C6</f>
        <v>Country</v>
      </c>
      <c r="G6" s="224"/>
      <c r="H6" s="225"/>
      <c r="I6" s="226"/>
      <c r="J6" s="227"/>
      <c r="K6" s="225"/>
      <c r="L6" s="226"/>
      <c r="M6" s="227"/>
      <c r="N6" s="225"/>
      <c r="O6" s="226"/>
      <c r="P6" s="227"/>
      <c r="Q6" s="225"/>
      <c r="R6" s="226"/>
      <c r="S6" s="227"/>
      <c r="T6" s="228"/>
    </row>
    <row r="7" spans="1:21" ht="21" customHeight="1" x14ac:dyDescent="0.3">
      <c r="A7" s="141"/>
      <c r="B7" s="77" t="str">
        <f>+IFERROR(VLOOKUP(A7,ConsolidatedBudget!$A$39:$E$48,2,FALSE),"")</f>
        <v/>
      </c>
      <c r="C7" s="370" t="str">
        <f>+IFERROR(VLOOKUP(A7,ConsolidatedBudget!$A$39:$E$48,4,FALSE),"")</f>
        <v/>
      </c>
      <c r="D7" s="141"/>
      <c r="E7" s="77" t="str">
        <f>+IFERROR(VLOOKUP(D7,'Affiliated entities'!$A$6:$E$36,2,FALSE),"")</f>
        <v/>
      </c>
      <c r="F7" s="370" t="str">
        <f>+IFERROR(VLOOKUP(D7,'Affiliated entities'!$A$6:$E$36,4,FALSE),"")</f>
        <v/>
      </c>
      <c r="G7" s="371">
        <f t="shared" ref="G7:G8" si="0">SUM(I7,L7,O7,R7)</f>
        <v>0</v>
      </c>
      <c r="H7" s="136">
        <f t="shared" ref="H7:H8" si="1">SUM(K7,N7,Q7,T7)</f>
        <v>0</v>
      </c>
      <c r="I7" s="372"/>
      <c r="J7" s="372"/>
      <c r="K7" s="371">
        <f t="shared" ref="K7:K33" si="2">IF(ISBLANK(A7),0,I7*J7)</f>
        <v>0</v>
      </c>
      <c r="L7" s="372"/>
      <c r="M7" s="372"/>
      <c r="N7" s="371">
        <f t="shared" ref="N7:N33" si="3">IF(ISBLANK(A7),0,L7*M7)</f>
        <v>0</v>
      </c>
      <c r="O7" s="372"/>
      <c r="P7" s="372"/>
      <c r="Q7" s="371">
        <f t="shared" ref="Q7:Q33" si="4">IF(ISBLANK(A7),0,O7*P7)</f>
        <v>0</v>
      </c>
      <c r="R7" s="372"/>
      <c r="S7" s="372"/>
      <c r="T7" s="373">
        <f t="shared" ref="T7:T33" si="5">IF(ISBLANK(A7),0,R7*S7)</f>
        <v>0</v>
      </c>
    </row>
    <row r="8" spans="1:21" ht="21" customHeight="1" x14ac:dyDescent="0.3">
      <c r="A8" s="141"/>
      <c r="B8" s="77" t="str">
        <f>+IFERROR(VLOOKUP(A8,ConsolidatedBudget!$A$39:$E$48,2,FALSE),"")</f>
        <v/>
      </c>
      <c r="C8" s="370" t="str">
        <f>+IFERROR(VLOOKUP(A8,ConsolidatedBudget!$A$39:$E$48,4,FALSE),"")</f>
        <v/>
      </c>
      <c r="D8" s="141"/>
      <c r="E8" s="77" t="str">
        <f>+IFERROR(VLOOKUP(D8,'Affiliated entities'!$A$6:$E$36,2,FALSE),"")</f>
        <v/>
      </c>
      <c r="F8" s="370" t="str">
        <f>+IFERROR(VLOOKUP(D8,'Affiliated entities'!$A$6:$E$36,4,FALSE),"")</f>
        <v/>
      </c>
      <c r="G8" s="374">
        <f t="shared" si="0"/>
        <v>0</v>
      </c>
      <c r="H8" s="137">
        <f t="shared" si="1"/>
        <v>0</v>
      </c>
      <c r="I8" s="375"/>
      <c r="J8" s="375"/>
      <c r="K8" s="374">
        <f t="shared" si="2"/>
        <v>0</v>
      </c>
      <c r="L8" s="375"/>
      <c r="M8" s="375"/>
      <c r="N8" s="374">
        <f t="shared" si="3"/>
        <v>0</v>
      </c>
      <c r="O8" s="375"/>
      <c r="P8" s="375"/>
      <c r="Q8" s="374">
        <f t="shared" si="4"/>
        <v>0</v>
      </c>
      <c r="R8" s="375"/>
      <c r="S8" s="375"/>
      <c r="T8" s="376">
        <f t="shared" si="5"/>
        <v>0</v>
      </c>
    </row>
    <row r="9" spans="1:21" ht="21" customHeight="1" x14ac:dyDescent="0.3">
      <c r="A9" s="141"/>
      <c r="B9" s="77" t="str">
        <f>+IFERROR(VLOOKUP(A9,ConsolidatedBudget!$A$39:$E$48,2,FALSE),"")</f>
        <v/>
      </c>
      <c r="C9" s="370" t="str">
        <f>+IFERROR(VLOOKUP(A9,ConsolidatedBudget!$A$39:$E$48,4,FALSE),"")</f>
        <v/>
      </c>
      <c r="D9" s="141"/>
      <c r="E9" s="77" t="str">
        <f>+IFERROR(VLOOKUP(D9,'Affiliated entities'!$A$6:$E$36,2,FALSE),"")</f>
        <v/>
      </c>
      <c r="F9" s="370" t="str">
        <f>+IFERROR(VLOOKUP(D9,'Affiliated entities'!$A$6:$E$36,4,FALSE),"")</f>
        <v/>
      </c>
      <c r="G9" s="374">
        <f t="shared" ref="G9:G33" si="6">SUM(I9,L9,O9,R9)</f>
        <v>0</v>
      </c>
      <c r="H9" s="137">
        <f t="shared" ref="H9:H33" si="7">SUM(K9,N9,Q9,T9)</f>
        <v>0</v>
      </c>
      <c r="I9" s="375"/>
      <c r="J9" s="375"/>
      <c r="K9" s="374">
        <f t="shared" si="2"/>
        <v>0</v>
      </c>
      <c r="L9" s="375"/>
      <c r="M9" s="375"/>
      <c r="N9" s="374">
        <f t="shared" si="3"/>
        <v>0</v>
      </c>
      <c r="O9" s="375"/>
      <c r="P9" s="375"/>
      <c r="Q9" s="374">
        <f t="shared" si="4"/>
        <v>0</v>
      </c>
      <c r="R9" s="375"/>
      <c r="S9" s="375"/>
      <c r="T9" s="376">
        <f t="shared" si="5"/>
        <v>0</v>
      </c>
    </row>
    <row r="10" spans="1:21" ht="21" customHeight="1" x14ac:dyDescent="0.3">
      <c r="A10" s="141"/>
      <c r="B10" s="77" t="str">
        <f>+IFERROR(VLOOKUP(A10,ConsolidatedBudget!$A$39:$E$48,2,FALSE),"")</f>
        <v/>
      </c>
      <c r="C10" s="370" t="str">
        <f>+IFERROR(VLOOKUP(A10,ConsolidatedBudget!$A$39:$E$48,4,FALSE),"")</f>
        <v/>
      </c>
      <c r="D10" s="141"/>
      <c r="E10" s="77" t="str">
        <f>+IFERROR(VLOOKUP(D10,'Affiliated entities'!$A$6:$E$36,2,FALSE),"")</f>
        <v/>
      </c>
      <c r="F10" s="370" t="str">
        <f>+IFERROR(VLOOKUP(D10,'Affiliated entities'!$A$6:$E$36,4,FALSE),"")</f>
        <v/>
      </c>
      <c r="G10" s="374">
        <f t="shared" si="6"/>
        <v>0</v>
      </c>
      <c r="H10" s="137">
        <f t="shared" si="7"/>
        <v>0</v>
      </c>
      <c r="I10" s="375"/>
      <c r="J10" s="375"/>
      <c r="K10" s="374">
        <f t="shared" si="2"/>
        <v>0</v>
      </c>
      <c r="L10" s="375"/>
      <c r="M10" s="375"/>
      <c r="N10" s="374">
        <f t="shared" si="3"/>
        <v>0</v>
      </c>
      <c r="O10" s="375"/>
      <c r="P10" s="375"/>
      <c r="Q10" s="374">
        <f t="shared" si="4"/>
        <v>0</v>
      </c>
      <c r="R10" s="375"/>
      <c r="S10" s="375"/>
      <c r="T10" s="376">
        <f t="shared" si="5"/>
        <v>0</v>
      </c>
    </row>
    <row r="11" spans="1:21" ht="21" customHeight="1" x14ac:dyDescent="0.3">
      <c r="A11" s="141"/>
      <c r="B11" s="77" t="str">
        <f>+IFERROR(VLOOKUP(A11,ConsolidatedBudget!$A$39:$E$48,2,FALSE),"")</f>
        <v/>
      </c>
      <c r="C11" s="370" t="str">
        <f>+IFERROR(VLOOKUP(A11,ConsolidatedBudget!$A$39:$E$48,4,FALSE),"")</f>
        <v/>
      </c>
      <c r="D11" s="141"/>
      <c r="E11" s="77" t="str">
        <f>+IFERROR(VLOOKUP(D11,'Affiliated entities'!$A$6:$E$36,2,FALSE),"")</f>
        <v/>
      </c>
      <c r="F11" s="370" t="str">
        <f>+IFERROR(VLOOKUP(D11,'Affiliated entities'!$A$6:$E$36,4,FALSE),"")</f>
        <v/>
      </c>
      <c r="G11" s="374">
        <f t="shared" si="6"/>
        <v>0</v>
      </c>
      <c r="H11" s="137">
        <f t="shared" si="7"/>
        <v>0</v>
      </c>
      <c r="I11" s="375"/>
      <c r="J11" s="375"/>
      <c r="K11" s="374">
        <f t="shared" si="2"/>
        <v>0</v>
      </c>
      <c r="L11" s="375"/>
      <c r="M11" s="375"/>
      <c r="N11" s="374">
        <f t="shared" si="3"/>
        <v>0</v>
      </c>
      <c r="O11" s="375"/>
      <c r="P11" s="375"/>
      <c r="Q11" s="374">
        <f t="shared" si="4"/>
        <v>0</v>
      </c>
      <c r="R11" s="375"/>
      <c r="S11" s="375"/>
      <c r="T11" s="376">
        <f t="shared" si="5"/>
        <v>0</v>
      </c>
    </row>
    <row r="12" spans="1:21" ht="21" customHeight="1" x14ac:dyDescent="0.3">
      <c r="A12" s="141"/>
      <c r="B12" s="77" t="str">
        <f>+IFERROR(VLOOKUP(A12,ConsolidatedBudget!$A$39:$E$48,2,FALSE),"")</f>
        <v/>
      </c>
      <c r="C12" s="370" t="str">
        <f>+IFERROR(VLOOKUP(A12,ConsolidatedBudget!$A$39:$E$48,4,FALSE),"")</f>
        <v/>
      </c>
      <c r="D12" s="141"/>
      <c r="E12" s="77" t="str">
        <f>+IFERROR(VLOOKUP(D12,'Affiliated entities'!$A$6:$E$36,2,FALSE),"")</f>
        <v/>
      </c>
      <c r="F12" s="370" t="str">
        <f>+IFERROR(VLOOKUP(D12,'Affiliated entities'!$A$6:$E$36,4,FALSE),"")</f>
        <v/>
      </c>
      <c r="G12" s="374">
        <f t="shared" si="6"/>
        <v>0</v>
      </c>
      <c r="H12" s="137">
        <f t="shared" si="7"/>
        <v>0</v>
      </c>
      <c r="I12" s="375"/>
      <c r="J12" s="375"/>
      <c r="K12" s="374">
        <f t="shared" si="2"/>
        <v>0</v>
      </c>
      <c r="L12" s="375"/>
      <c r="M12" s="375"/>
      <c r="N12" s="374">
        <f t="shared" si="3"/>
        <v>0</v>
      </c>
      <c r="O12" s="375"/>
      <c r="P12" s="375"/>
      <c r="Q12" s="374">
        <f t="shared" si="4"/>
        <v>0</v>
      </c>
      <c r="R12" s="375"/>
      <c r="S12" s="375"/>
      <c r="T12" s="376">
        <f t="shared" si="5"/>
        <v>0</v>
      </c>
    </row>
    <row r="13" spans="1:21" ht="21" customHeight="1" x14ac:dyDescent="0.3">
      <c r="A13" s="141"/>
      <c r="B13" s="77" t="str">
        <f>+IFERROR(VLOOKUP(A13,ConsolidatedBudget!$A$39:$E$48,2,FALSE),"")</f>
        <v/>
      </c>
      <c r="C13" s="370" t="str">
        <f>+IFERROR(VLOOKUP(A13,ConsolidatedBudget!$A$39:$E$48,4,FALSE),"")</f>
        <v/>
      </c>
      <c r="D13" s="141"/>
      <c r="E13" s="77" t="str">
        <f>+IFERROR(VLOOKUP(D13,'Affiliated entities'!$A$6:$E$36,2,FALSE),"")</f>
        <v/>
      </c>
      <c r="F13" s="370" t="str">
        <f>+IFERROR(VLOOKUP(D13,'Affiliated entities'!$A$6:$E$36,4,FALSE),"")</f>
        <v/>
      </c>
      <c r="G13" s="374">
        <f t="shared" si="6"/>
        <v>0</v>
      </c>
      <c r="H13" s="137">
        <f t="shared" si="7"/>
        <v>0</v>
      </c>
      <c r="I13" s="375"/>
      <c r="J13" s="375"/>
      <c r="K13" s="374">
        <f t="shared" si="2"/>
        <v>0</v>
      </c>
      <c r="L13" s="375"/>
      <c r="M13" s="375"/>
      <c r="N13" s="374">
        <f t="shared" si="3"/>
        <v>0</v>
      </c>
      <c r="O13" s="375"/>
      <c r="P13" s="375"/>
      <c r="Q13" s="374">
        <f t="shared" si="4"/>
        <v>0</v>
      </c>
      <c r="R13" s="375"/>
      <c r="S13" s="375"/>
      <c r="T13" s="376">
        <f t="shared" si="5"/>
        <v>0</v>
      </c>
    </row>
    <row r="14" spans="1:21" ht="21" customHeight="1" x14ac:dyDescent="0.3">
      <c r="A14" s="141"/>
      <c r="B14" s="77" t="str">
        <f>+IFERROR(VLOOKUP(A14,ConsolidatedBudget!$A$39:$E$48,2,FALSE),"")</f>
        <v/>
      </c>
      <c r="C14" s="370" t="str">
        <f>+IFERROR(VLOOKUP(A14,ConsolidatedBudget!$A$39:$E$48,4,FALSE),"")</f>
        <v/>
      </c>
      <c r="D14" s="141"/>
      <c r="E14" s="77" t="str">
        <f>+IFERROR(VLOOKUP(D14,'Affiliated entities'!$A$6:$E$36,2,FALSE),"")</f>
        <v/>
      </c>
      <c r="F14" s="370" t="str">
        <f>+IFERROR(VLOOKUP(D14,'Affiliated entities'!$A$6:$E$36,4,FALSE),"")</f>
        <v/>
      </c>
      <c r="G14" s="374">
        <f t="shared" si="6"/>
        <v>0</v>
      </c>
      <c r="H14" s="137">
        <f t="shared" si="7"/>
        <v>0</v>
      </c>
      <c r="I14" s="375"/>
      <c r="J14" s="375"/>
      <c r="K14" s="374">
        <f t="shared" si="2"/>
        <v>0</v>
      </c>
      <c r="L14" s="375"/>
      <c r="M14" s="375"/>
      <c r="N14" s="374">
        <f t="shared" si="3"/>
        <v>0</v>
      </c>
      <c r="O14" s="375"/>
      <c r="P14" s="375"/>
      <c r="Q14" s="374">
        <f t="shared" si="4"/>
        <v>0</v>
      </c>
      <c r="R14" s="375"/>
      <c r="S14" s="375"/>
      <c r="T14" s="376">
        <f t="shared" si="5"/>
        <v>0</v>
      </c>
    </row>
    <row r="15" spans="1:21" ht="21" customHeight="1" x14ac:dyDescent="0.3">
      <c r="A15" s="141"/>
      <c r="B15" s="77" t="str">
        <f>+IFERROR(VLOOKUP(A15,ConsolidatedBudget!$A$39:$E$48,2,FALSE),"")</f>
        <v/>
      </c>
      <c r="C15" s="370" t="str">
        <f>+IFERROR(VLOOKUP(A15,ConsolidatedBudget!$A$39:$E$48,4,FALSE),"")</f>
        <v/>
      </c>
      <c r="D15" s="141"/>
      <c r="E15" s="77" t="str">
        <f>+IFERROR(VLOOKUP(D15,'Affiliated entities'!$A$6:$E$36,2,FALSE),"")</f>
        <v/>
      </c>
      <c r="F15" s="370" t="str">
        <f>+IFERROR(VLOOKUP(D15,'Affiliated entities'!$A$6:$E$36,4,FALSE),"")</f>
        <v/>
      </c>
      <c r="G15" s="374">
        <f t="shared" si="6"/>
        <v>0</v>
      </c>
      <c r="H15" s="137">
        <f t="shared" si="7"/>
        <v>0</v>
      </c>
      <c r="I15" s="375"/>
      <c r="J15" s="375"/>
      <c r="K15" s="374">
        <f t="shared" si="2"/>
        <v>0</v>
      </c>
      <c r="L15" s="375"/>
      <c r="M15" s="375"/>
      <c r="N15" s="374">
        <f t="shared" si="3"/>
        <v>0</v>
      </c>
      <c r="O15" s="375"/>
      <c r="P15" s="375"/>
      <c r="Q15" s="374">
        <f t="shared" si="4"/>
        <v>0</v>
      </c>
      <c r="R15" s="375"/>
      <c r="S15" s="375"/>
      <c r="T15" s="376">
        <f t="shared" si="5"/>
        <v>0</v>
      </c>
    </row>
    <row r="16" spans="1:21" ht="21" customHeight="1" x14ac:dyDescent="0.3">
      <c r="A16" s="141"/>
      <c r="B16" s="77" t="str">
        <f>+IFERROR(VLOOKUP(A16,ConsolidatedBudget!$A$39:$E$48,2,FALSE),"")</f>
        <v/>
      </c>
      <c r="C16" s="370" t="str">
        <f>+IFERROR(VLOOKUP(A16,ConsolidatedBudget!$A$39:$E$48,4,FALSE),"")</f>
        <v/>
      </c>
      <c r="D16" s="141"/>
      <c r="E16" s="77" t="str">
        <f>+IFERROR(VLOOKUP(D16,'Affiliated entities'!$A$6:$E$36,2,FALSE),"")</f>
        <v/>
      </c>
      <c r="F16" s="370" t="str">
        <f>+IFERROR(VLOOKUP(D16,'Affiliated entities'!$A$6:$E$36,4,FALSE),"")</f>
        <v/>
      </c>
      <c r="G16" s="374">
        <f t="shared" si="6"/>
        <v>0</v>
      </c>
      <c r="H16" s="137">
        <f t="shared" si="7"/>
        <v>0</v>
      </c>
      <c r="I16" s="375"/>
      <c r="J16" s="375"/>
      <c r="K16" s="374">
        <f t="shared" si="2"/>
        <v>0</v>
      </c>
      <c r="L16" s="375"/>
      <c r="M16" s="375"/>
      <c r="N16" s="374">
        <f t="shared" si="3"/>
        <v>0</v>
      </c>
      <c r="O16" s="375"/>
      <c r="P16" s="375"/>
      <c r="Q16" s="374">
        <f t="shared" si="4"/>
        <v>0</v>
      </c>
      <c r="R16" s="375"/>
      <c r="S16" s="375"/>
      <c r="T16" s="376">
        <f t="shared" si="5"/>
        <v>0</v>
      </c>
    </row>
    <row r="17" spans="1:20" ht="21" customHeight="1" x14ac:dyDescent="0.3">
      <c r="A17" s="141"/>
      <c r="B17" s="77" t="str">
        <f>+IFERROR(VLOOKUP(A17,ConsolidatedBudget!$A$39:$E$48,2,FALSE),"")</f>
        <v/>
      </c>
      <c r="C17" s="370" t="str">
        <f>+IFERROR(VLOOKUP(A17,ConsolidatedBudget!$A$39:$E$48,4,FALSE),"")</f>
        <v/>
      </c>
      <c r="D17" s="141"/>
      <c r="E17" s="77" t="str">
        <f>+IFERROR(VLOOKUP(D17,'Affiliated entities'!$A$6:$E$36,2,FALSE),"")</f>
        <v/>
      </c>
      <c r="F17" s="370" t="str">
        <f>+IFERROR(VLOOKUP(D17,'Affiliated entities'!$A$6:$E$36,4,FALSE),"")</f>
        <v/>
      </c>
      <c r="G17" s="374">
        <f t="shared" si="6"/>
        <v>0</v>
      </c>
      <c r="H17" s="137">
        <f t="shared" si="7"/>
        <v>0</v>
      </c>
      <c r="I17" s="375"/>
      <c r="J17" s="375"/>
      <c r="K17" s="374">
        <f t="shared" si="2"/>
        <v>0</v>
      </c>
      <c r="L17" s="375"/>
      <c r="M17" s="375"/>
      <c r="N17" s="374">
        <f t="shared" si="3"/>
        <v>0</v>
      </c>
      <c r="O17" s="375"/>
      <c r="P17" s="375"/>
      <c r="Q17" s="374">
        <f t="shared" si="4"/>
        <v>0</v>
      </c>
      <c r="R17" s="375"/>
      <c r="S17" s="375"/>
      <c r="T17" s="376">
        <f t="shared" si="5"/>
        <v>0</v>
      </c>
    </row>
    <row r="18" spans="1:20" ht="21" customHeight="1" x14ac:dyDescent="0.3">
      <c r="A18" s="141"/>
      <c r="B18" s="77" t="str">
        <f>+IFERROR(VLOOKUP(A18,ConsolidatedBudget!$A$39:$E$48,2,FALSE),"")</f>
        <v/>
      </c>
      <c r="C18" s="370" t="str">
        <f>+IFERROR(VLOOKUP(A18,ConsolidatedBudget!$A$39:$E$48,4,FALSE),"")</f>
        <v/>
      </c>
      <c r="D18" s="141"/>
      <c r="E18" s="77" t="str">
        <f>+IFERROR(VLOOKUP(D18,'Affiliated entities'!$A$6:$E$36,2,FALSE),"")</f>
        <v/>
      </c>
      <c r="F18" s="370" t="str">
        <f>+IFERROR(VLOOKUP(D18,'Affiliated entities'!$A$6:$E$36,4,FALSE),"")</f>
        <v/>
      </c>
      <c r="G18" s="374">
        <f t="shared" si="6"/>
        <v>0</v>
      </c>
      <c r="H18" s="137">
        <f t="shared" si="7"/>
        <v>0</v>
      </c>
      <c r="I18" s="375"/>
      <c r="J18" s="375"/>
      <c r="K18" s="374">
        <f t="shared" si="2"/>
        <v>0</v>
      </c>
      <c r="L18" s="375"/>
      <c r="M18" s="375"/>
      <c r="N18" s="374">
        <f t="shared" si="3"/>
        <v>0</v>
      </c>
      <c r="O18" s="375"/>
      <c r="P18" s="375"/>
      <c r="Q18" s="374">
        <f t="shared" si="4"/>
        <v>0</v>
      </c>
      <c r="R18" s="375"/>
      <c r="S18" s="375"/>
      <c r="T18" s="376">
        <f t="shared" si="5"/>
        <v>0</v>
      </c>
    </row>
    <row r="19" spans="1:20" ht="21" customHeight="1" x14ac:dyDescent="0.3">
      <c r="A19" s="141"/>
      <c r="B19" s="77" t="str">
        <f>+IFERROR(VLOOKUP(A19,ConsolidatedBudget!$A$39:$E$48,2,FALSE),"")</f>
        <v/>
      </c>
      <c r="C19" s="370" t="str">
        <f>+IFERROR(VLOOKUP(A19,ConsolidatedBudget!$A$39:$E$48,4,FALSE),"")</f>
        <v/>
      </c>
      <c r="D19" s="141"/>
      <c r="E19" s="77" t="str">
        <f>+IFERROR(VLOOKUP(D19,'Affiliated entities'!$A$6:$E$36,2,FALSE),"")</f>
        <v/>
      </c>
      <c r="F19" s="370" t="str">
        <f>+IFERROR(VLOOKUP(D19,'Affiliated entities'!$A$6:$E$36,4,FALSE),"")</f>
        <v/>
      </c>
      <c r="G19" s="374">
        <f t="shared" si="6"/>
        <v>0</v>
      </c>
      <c r="H19" s="137">
        <f t="shared" si="7"/>
        <v>0</v>
      </c>
      <c r="I19" s="375"/>
      <c r="J19" s="375"/>
      <c r="K19" s="374">
        <f t="shared" si="2"/>
        <v>0</v>
      </c>
      <c r="L19" s="375"/>
      <c r="M19" s="375"/>
      <c r="N19" s="374">
        <f t="shared" si="3"/>
        <v>0</v>
      </c>
      <c r="O19" s="375"/>
      <c r="P19" s="375"/>
      <c r="Q19" s="374">
        <f t="shared" si="4"/>
        <v>0</v>
      </c>
      <c r="R19" s="375"/>
      <c r="S19" s="375"/>
      <c r="T19" s="376">
        <f t="shared" si="5"/>
        <v>0</v>
      </c>
    </row>
    <row r="20" spans="1:20" ht="21" customHeight="1" x14ac:dyDescent="0.3">
      <c r="A20" s="141"/>
      <c r="B20" s="77" t="str">
        <f>+IFERROR(VLOOKUP(A20,ConsolidatedBudget!$A$39:$E$48,2,FALSE),"")</f>
        <v/>
      </c>
      <c r="C20" s="370" t="str">
        <f>+IFERROR(VLOOKUP(A20,ConsolidatedBudget!$A$39:$E$48,4,FALSE),"")</f>
        <v/>
      </c>
      <c r="D20" s="141"/>
      <c r="E20" s="77" t="str">
        <f>+IFERROR(VLOOKUP(D20,'Affiliated entities'!$A$6:$E$36,2,FALSE),"")</f>
        <v/>
      </c>
      <c r="F20" s="370" t="str">
        <f>+IFERROR(VLOOKUP(D20,'Affiliated entities'!$A$6:$E$36,4,FALSE),"")</f>
        <v/>
      </c>
      <c r="G20" s="374">
        <f t="shared" si="6"/>
        <v>0</v>
      </c>
      <c r="H20" s="137">
        <f t="shared" si="7"/>
        <v>0</v>
      </c>
      <c r="I20" s="375"/>
      <c r="J20" s="375"/>
      <c r="K20" s="374">
        <f t="shared" si="2"/>
        <v>0</v>
      </c>
      <c r="L20" s="375"/>
      <c r="M20" s="375"/>
      <c r="N20" s="374">
        <f t="shared" si="3"/>
        <v>0</v>
      </c>
      <c r="O20" s="375"/>
      <c r="P20" s="375"/>
      <c r="Q20" s="374">
        <f t="shared" si="4"/>
        <v>0</v>
      </c>
      <c r="R20" s="375"/>
      <c r="S20" s="375"/>
      <c r="T20" s="376">
        <f t="shared" si="5"/>
        <v>0</v>
      </c>
    </row>
    <row r="21" spans="1:20" ht="21" customHeight="1" x14ac:dyDescent="0.3">
      <c r="A21" s="141"/>
      <c r="B21" s="77" t="str">
        <f>+IFERROR(VLOOKUP(A21,ConsolidatedBudget!$A$39:$E$48,2,FALSE),"")</f>
        <v/>
      </c>
      <c r="C21" s="370" t="str">
        <f>+IFERROR(VLOOKUP(A21,ConsolidatedBudget!$A$39:$E$48,4,FALSE),"")</f>
        <v/>
      </c>
      <c r="D21" s="141"/>
      <c r="E21" s="77" t="str">
        <f>+IFERROR(VLOOKUP(D21,'Affiliated entities'!$A$6:$E$36,2,FALSE),"")</f>
        <v/>
      </c>
      <c r="F21" s="370" t="str">
        <f>+IFERROR(VLOOKUP(D21,'Affiliated entities'!$A$6:$E$36,4,FALSE),"")</f>
        <v/>
      </c>
      <c r="G21" s="374">
        <f t="shared" si="6"/>
        <v>0</v>
      </c>
      <c r="H21" s="137">
        <f t="shared" si="7"/>
        <v>0</v>
      </c>
      <c r="I21" s="375"/>
      <c r="J21" s="375"/>
      <c r="K21" s="374">
        <f t="shared" si="2"/>
        <v>0</v>
      </c>
      <c r="L21" s="375"/>
      <c r="M21" s="375"/>
      <c r="N21" s="374">
        <f t="shared" si="3"/>
        <v>0</v>
      </c>
      <c r="O21" s="375"/>
      <c r="P21" s="375"/>
      <c r="Q21" s="374">
        <f t="shared" si="4"/>
        <v>0</v>
      </c>
      <c r="R21" s="375"/>
      <c r="S21" s="375"/>
      <c r="T21" s="376">
        <f t="shared" si="5"/>
        <v>0</v>
      </c>
    </row>
    <row r="22" spans="1:20" ht="21" customHeight="1" x14ac:dyDescent="0.3">
      <c r="A22" s="141"/>
      <c r="B22" s="77" t="str">
        <f>+IFERROR(VLOOKUP(A22,ConsolidatedBudget!$A$39:$E$48,2,FALSE),"")</f>
        <v/>
      </c>
      <c r="C22" s="370" t="str">
        <f>+IFERROR(VLOOKUP(A22,ConsolidatedBudget!$A$39:$E$48,4,FALSE),"")</f>
        <v/>
      </c>
      <c r="D22" s="141"/>
      <c r="E22" s="77" t="str">
        <f>+IFERROR(VLOOKUP(D22,'Affiliated entities'!$A$6:$E$36,2,FALSE),"")</f>
        <v/>
      </c>
      <c r="F22" s="370" t="str">
        <f>+IFERROR(VLOOKUP(D22,'Affiliated entities'!$A$6:$E$36,4,FALSE),"")</f>
        <v/>
      </c>
      <c r="G22" s="374">
        <f t="shared" si="6"/>
        <v>0</v>
      </c>
      <c r="H22" s="137">
        <f t="shared" si="7"/>
        <v>0</v>
      </c>
      <c r="I22" s="375"/>
      <c r="J22" s="375"/>
      <c r="K22" s="374">
        <f t="shared" si="2"/>
        <v>0</v>
      </c>
      <c r="L22" s="375"/>
      <c r="M22" s="375"/>
      <c r="N22" s="374">
        <f t="shared" si="3"/>
        <v>0</v>
      </c>
      <c r="O22" s="375"/>
      <c r="P22" s="375"/>
      <c r="Q22" s="374">
        <f t="shared" si="4"/>
        <v>0</v>
      </c>
      <c r="R22" s="375"/>
      <c r="S22" s="375"/>
      <c r="T22" s="376">
        <f t="shared" si="5"/>
        <v>0</v>
      </c>
    </row>
    <row r="23" spans="1:20" ht="21" customHeight="1" x14ac:dyDescent="0.3">
      <c r="A23" s="141"/>
      <c r="B23" s="77" t="str">
        <f>+IFERROR(VLOOKUP(A23,ConsolidatedBudget!$A$39:$E$48,2,FALSE),"")</f>
        <v/>
      </c>
      <c r="C23" s="370" t="str">
        <f>+IFERROR(VLOOKUP(A23,ConsolidatedBudget!$A$39:$E$48,4,FALSE),"")</f>
        <v/>
      </c>
      <c r="D23" s="141"/>
      <c r="E23" s="77" t="str">
        <f>+IFERROR(VLOOKUP(D23,'Affiliated entities'!$A$6:$E$36,2,FALSE),"")</f>
        <v/>
      </c>
      <c r="F23" s="370" t="str">
        <f>+IFERROR(VLOOKUP(D23,'Affiliated entities'!$A$6:$E$36,4,FALSE),"")</f>
        <v/>
      </c>
      <c r="G23" s="374">
        <f t="shared" si="6"/>
        <v>0</v>
      </c>
      <c r="H23" s="137">
        <f t="shared" si="7"/>
        <v>0</v>
      </c>
      <c r="I23" s="375"/>
      <c r="J23" s="375"/>
      <c r="K23" s="374">
        <f t="shared" si="2"/>
        <v>0</v>
      </c>
      <c r="L23" s="375"/>
      <c r="M23" s="375"/>
      <c r="N23" s="374">
        <f t="shared" si="3"/>
        <v>0</v>
      </c>
      <c r="O23" s="375"/>
      <c r="P23" s="375"/>
      <c r="Q23" s="374">
        <f t="shared" si="4"/>
        <v>0</v>
      </c>
      <c r="R23" s="375"/>
      <c r="S23" s="375"/>
      <c r="T23" s="376">
        <f t="shared" si="5"/>
        <v>0</v>
      </c>
    </row>
    <row r="24" spans="1:20" ht="21" customHeight="1" x14ac:dyDescent="0.3">
      <c r="A24" s="141"/>
      <c r="B24" s="77" t="str">
        <f>+IFERROR(VLOOKUP(A24,ConsolidatedBudget!$A$39:$E$48,2,FALSE),"")</f>
        <v/>
      </c>
      <c r="C24" s="370" t="str">
        <f>+IFERROR(VLOOKUP(A24,ConsolidatedBudget!$A$39:$E$48,4,FALSE),"")</f>
        <v/>
      </c>
      <c r="D24" s="141"/>
      <c r="E24" s="77" t="str">
        <f>+IFERROR(VLOOKUP(D24,'Affiliated entities'!$A$6:$E$36,2,FALSE),"")</f>
        <v/>
      </c>
      <c r="F24" s="370" t="str">
        <f>+IFERROR(VLOOKUP(D24,'Affiliated entities'!$A$6:$E$36,4,FALSE),"")</f>
        <v/>
      </c>
      <c r="G24" s="374">
        <f t="shared" si="6"/>
        <v>0</v>
      </c>
      <c r="H24" s="137">
        <f t="shared" si="7"/>
        <v>0</v>
      </c>
      <c r="I24" s="375"/>
      <c r="J24" s="375"/>
      <c r="K24" s="374">
        <f t="shared" si="2"/>
        <v>0</v>
      </c>
      <c r="L24" s="375"/>
      <c r="M24" s="375"/>
      <c r="N24" s="374">
        <f t="shared" si="3"/>
        <v>0</v>
      </c>
      <c r="O24" s="375"/>
      <c r="P24" s="375"/>
      <c r="Q24" s="374">
        <f t="shared" si="4"/>
        <v>0</v>
      </c>
      <c r="R24" s="375"/>
      <c r="S24" s="375"/>
      <c r="T24" s="376">
        <f t="shared" si="5"/>
        <v>0</v>
      </c>
    </row>
    <row r="25" spans="1:20" ht="21" customHeight="1" x14ac:dyDescent="0.3">
      <c r="A25" s="141"/>
      <c r="B25" s="77" t="str">
        <f>+IFERROR(VLOOKUP(A25,ConsolidatedBudget!$A$39:$E$48,2,FALSE),"")</f>
        <v/>
      </c>
      <c r="C25" s="370" t="str">
        <f>+IFERROR(VLOOKUP(A25,ConsolidatedBudget!$A$39:$E$48,4,FALSE),"")</f>
        <v/>
      </c>
      <c r="D25" s="141"/>
      <c r="E25" s="77" t="str">
        <f>+IFERROR(VLOOKUP(D25,'Affiliated entities'!$A$6:$E$36,2,FALSE),"")</f>
        <v/>
      </c>
      <c r="F25" s="370" t="str">
        <f>+IFERROR(VLOOKUP(D25,'Affiliated entities'!$A$6:$E$36,4,FALSE),"")</f>
        <v/>
      </c>
      <c r="G25" s="374">
        <f t="shared" si="6"/>
        <v>0</v>
      </c>
      <c r="H25" s="137">
        <f t="shared" si="7"/>
        <v>0</v>
      </c>
      <c r="I25" s="375"/>
      <c r="J25" s="375"/>
      <c r="K25" s="374">
        <f t="shared" si="2"/>
        <v>0</v>
      </c>
      <c r="L25" s="375"/>
      <c r="M25" s="375"/>
      <c r="N25" s="374">
        <f t="shared" si="3"/>
        <v>0</v>
      </c>
      <c r="O25" s="375"/>
      <c r="P25" s="375"/>
      <c r="Q25" s="374">
        <f t="shared" si="4"/>
        <v>0</v>
      </c>
      <c r="R25" s="375"/>
      <c r="S25" s="375"/>
      <c r="T25" s="376">
        <f t="shared" si="5"/>
        <v>0</v>
      </c>
    </row>
    <row r="26" spans="1:20" ht="21" customHeight="1" x14ac:dyDescent="0.3">
      <c r="A26" s="141"/>
      <c r="B26" s="77" t="str">
        <f>+IFERROR(VLOOKUP(A26,ConsolidatedBudget!$A$39:$E$48,2,FALSE),"")</f>
        <v/>
      </c>
      <c r="C26" s="370" t="str">
        <f>+IFERROR(VLOOKUP(A26,ConsolidatedBudget!$A$39:$E$48,4,FALSE),"")</f>
        <v/>
      </c>
      <c r="D26" s="141"/>
      <c r="E26" s="77" t="str">
        <f>+IFERROR(VLOOKUP(D26,'Affiliated entities'!$A$6:$E$36,2,FALSE),"")</f>
        <v/>
      </c>
      <c r="F26" s="370" t="str">
        <f>+IFERROR(VLOOKUP(D26,'Affiliated entities'!$A$6:$E$36,4,FALSE),"")</f>
        <v/>
      </c>
      <c r="G26" s="374">
        <f t="shared" si="6"/>
        <v>0</v>
      </c>
      <c r="H26" s="137">
        <f t="shared" si="7"/>
        <v>0</v>
      </c>
      <c r="I26" s="375"/>
      <c r="J26" s="375"/>
      <c r="K26" s="374">
        <f t="shared" si="2"/>
        <v>0</v>
      </c>
      <c r="L26" s="375"/>
      <c r="M26" s="375"/>
      <c r="N26" s="374">
        <f t="shared" si="3"/>
        <v>0</v>
      </c>
      <c r="O26" s="375"/>
      <c r="P26" s="375"/>
      <c r="Q26" s="374">
        <f t="shared" si="4"/>
        <v>0</v>
      </c>
      <c r="R26" s="375"/>
      <c r="S26" s="375"/>
      <c r="T26" s="376">
        <f t="shared" si="5"/>
        <v>0</v>
      </c>
    </row>
    <row r="27" spans="1:20" ht="21" customHeight="1" x14ac:dyDescent="0.3">
      <c r="A27" s="141"/>
      <c r="B27" s="77" t="str">
        <f>+IFERROR(VLOOKUP(A27,ConsolidatedBudget!$A$39:$E$48,2,FALSE),"")</f>
        <v/>
      </c>
      <c r="C27" s="370" t="str">
        <f>+IFERROR(VLOOKUP(A27,ConsolidatedBudget!$A$39:$E$48,4,FALSE),"")</f>
        <v/>
      </c>
      <c r="D27" s="141"/>
      <c r="E27" s="77" t="str">
        <f>+IFERROR(VLOOKUP(D27,'Affiliated entities'!$A$6:$E$36,2,FALSE),"")</f>
        <v/>
      </c>
      <c r="F27" s="370" t="str">
        <f>+IFERROR(VLOOKUP(D27,'Affiliated entities'!$A$6:$E$36,4,FALSE),"")</f>
        <v/>
      </c>
      <c r="G27" s="374">
        <f t="shared" si="6"/>
        <v>0</v>
      </c>
      <c r="H27" s="137">
        <f t="shared" si="7"/>
        <v>0</v>
      </c>
      <c r="I27" s="375"/>
      <c r="J27" s="375"/>
      <c r="K27" s="374">
        <f t="shared" si="2"/>
        <v>0</v>
      </c>
      <c r="L27" s="375"/>
      <c r="M27" s="375"/>
      <c r="N27" s="374">
        <f t="shared" si="3"/>
        <v>0</v>
      </c>
      <c r="O27" s="375"/>
      <c r="P27" s="375"/>
      <c r="Q27" s="374">
        <f t="shared" si="4"/>
        <v>0</v>
      </c>
      <c r="R27" s="375"/>
      <c r="S27" s="375"/>
      <c r="T27" s="376">
        <f t="shared" si="5"/>
        <v>0</v>
      </c>
    </row>
    <row r="28" spans="1:20" ht="21" customHeight="1" x14ac:dyDescent="0.3">
      <c r="A28" s="141"/>
      <c r="B28" s="77" t="str">
        <f>+IFERROR(VLOOKUP(A28,ConsolidatedBudget!$A$39:$E$48,2,FALSE),"")</f>
        <v/>
      </c>
      <c r="C28" s="370" t="str">
        <f>+IFERROR(VLOOKUP(A28,ConsolidatedBudget!$A$39:$E$48,4,FALSE),"")</f>
        <v/>
      </c>
      <c r="D28" s="141"/>
      <c r="E28" s="77" t="str">
        <f>+IFERROR(VLOOKUP(D28,'Affiliated entities'!$A$6:$E$36,2,FALSE),"")</f>
        <v/>
      </c>
      <c r="F28" s="370" t="str">
        <f>+IFERROR(VLOOKUP(D28,'Affiliated entities'!$A$6:$E$36,4,FALSE),"")</f>
        <v/>
      </c>
      <c r="G28" s="374">
        <f t="shared" si="6"/>
        <v>0</v>
      </c>
      <c r="H28" s="137">
        <f t="shared" si="7"/>
        <v>0</v>
      </c>
      <c r="I28" s="375"/>
      <c r="J28" s="375"/>
      <c r="K28" s="374">
        <f t="shared" si="2"/>
        <v>0</v>
      </c>
      <c r="L28" s="375"/>
      <c r="M28" s="375"/>
      <c r="N28" s="374">
        <f t="shared" si="3"/>
        <v>0</v>
      </c>
      <c r="O28" s="375"/>
      <c r="P28" s="375"/>
      <c r="Q28" s="374">
        <f t="shared" si="4"/>
        <v>0</v>
      </c>
      <c r="R28" s="375"/>
      <c r="S28" s="375"/>
      <c r="T28" s="376">
        <f t="shared" si="5"/>
        <v>0</v>
      </c>
    </row>
    <row r="29" spans="1:20" ht="21" customHeight="1" x14ac:dyDescent="0.3">
      <c r="A29" s="141"/>
      <c r="B29" s="77" t="str">
        <f>+IFERROR(VLOOKUP(A29,ConsolidatedBudget!$A$39:$E$48,2,FALSE),"")</f>
        <v/>
      </c>
      <c r="C29" s="370" t="str">
        <f>+IFERROR(VLOOKUP(A29,ConsolidatedBudget!$A$39:$E$48,4,FALSE),"")</f>
        <v/>
      </c>
      <c r="D29" s="141"/>
      <c r="E29" s="77" t="str">
        <f>+IFERROR(VLOOKUP(D29,'Affiliated entities'!$A$6:$E$36,2,FALSE),"")</f>
        <v/>
      </c>
      <c r="F29" s="370" t="str">
        <f>+IFERROR(VLOOKUP(D29,'Affiliated entities'!$A$6:$E$36,4,FALSE),"")</f>
        <v/>
      </c>
      <c r="G29" s="374">
        <f t="shared" si="6"/>
        <v>0</v>
      </c>
      <c r="H29" s="137">
        <f t="shared" si="7"/>
        <v>0</v>
      </c>
      <c r="I29" s="375"/>
      <c r="J29" s="375"/>
      <c r="K29" s="374">
        <f t="shared" si="2"/>
        <v>0</v>
      </c>
      <c r="L29" s="375"/>
      <c r="M29" s="375"/>
      <c r="N29" s="374">
        <f t="shared" si="3"/>
        <v>0</v>
      </c>
      <c r="O29" s="375"/>
      <c r="P29" s="375"/>
      <c r="Q29" s="374">
        <f t="shared" si="4"/>
        <v>0</v>
      </c>
      <c r="R29" s="375"/>
      <c r="S29" s="375"/>
      <c r="T29" s="376">
        <f t="shared" si="5"/>
        <v>0</v>
      </c>
    </row>
    <row r="30" spans="1:20" ht="21" customHeight="1" x14ac:dyDescent="0.3">
      <c r="A30" s="141"/>
      <c r="B30" s="77" t="str">
        <f>+IFERROR(VLOOKUP(A30,ConsolidatedBudget!$A$39:$E$48,2,FALSE),"")</f>
        <v/>
      </c>
      <c r="C30" s="370" t="str">
        <f>+IFERROR(VLOOKUP(A30,ConsolidatedBudget!$A$39:$E$48,4,FALSE),"")</f>
        <v/>
      </c>
      <c r="D30" s="141"/>
      <c r="E30" s="77" t="str">
        <f>+IFERROR(VLOOKUP(D30,'Affiliated entities'!$A$6:$E$36,2,FALSE),"")</f>
        <v/>
      </c>
      <c r="F30" s="370" t="str">
        <f>+IFERROR(VLOOKUP(D30,'Affiliated entities'!$A$6:$E$36,4,FALSE),"")</f>
        <v/>
      </c>
      <c r="G30" s="374">
        <f t="shared" si="6"/>
        <v>0</v>
      </c>
      <c r="H30" s="137">
        <f t="shared" si="7"/>
        <v>0</v>
      </c>
      <c r="I30" s="375"/>
      <c r="J30" s="375"/>
      <c r="K30" s="374">
        <f t="shared" si="2"/>
        <v>0</v>
      </c>
      <c r="L30" s="375"/>
      <c r="M30" s="375"/>
      <c r="N30" s="374">
        <f t="shared" si="3"/>
        <v>0</v>
      </c>
      <c r="O30" s="375"/>
      <c r="P30" s="375"/>
      <c r="Q30" s="374">
        <f t="shared" si="4"/>
        <v>0</v>
      </c>
      <c r="R30" s="375"/>
      <c r="S30" s="375"/>
      <c r="T30" s="376">
        <f t="shared" si="5"/>
        <v>0</v>
      </c>
    </row>
    <row r="31" spans="1:20" ht="21" customHeight="1" x14ac:dyDescent="0.3">
      <c r="A31" s="141"/>
      <c r="B31" s="77" t="str">
        <f>+IFERROR(VLOOKUP(A31,ConsolidatedBudget!$A$39:$E$48,2,FALSE),"")</f>
        <v/>
      </c>
      <c r="C31" s="370" t="str">
        <f>+IFERROR(VLOOKUP(A31,ConsolidatedBudget!$A$39:$E$48,4,FALSE),"")</f>
        <v/>
      </c>
      <c r="D31" s="141"/>
      <c r="E31" s="77" t="str">
        <f>+IFERROR(VLOOKUP(D31,'Affiliated entities'!$A$6:$E$36,2,FALSE),"")</f>
        <v/>
      </c>
      <c r="F31" s="370" t="str">
        <f>+IFERROR(VLOOKUP(D31,'Affiliated entities'!$A$6:$E$36,4,FALSE),"")</f>
        <v/>
      </c>
      <c r="G31" s="374">
        <f t="shared" si="6"/>
        <v>0</v>
      </c>
      <c r="H31" s="137">
        <f t="shared" si="7"/>
        <v>0</v>
      </c>
      <c r="I31" s="375"/>
      <c r="J31" s="375"/>
      <c r="K31" s="374">
        <f t="shared" si="2"/>
        <v>0</v>
      </c>
      <c r="L31" s="375"/>
      <c r="M31" s="375"/>
      <c r="N31" s="374">
        <f t="shared" si="3"/>
        <v>0</v>
      </c>
      <c r="O31" s="375"/>
      <c r="P31" s="375"/>
      <c r="Q31" s="374">
        <f t="shared" si="4"/>
        <v>0</v>
      </c>
      <c r="R31" s="375"/>
      <c r="S31" s="375"/>
      <c r="T31" s="376">
        <f t="shared" si="5"/>
        <v>0</v>
      </c>
    </row>
    <row r="32" spans="1:20" ht="21" customHeight="1" x14ac:dyDescent="0.3">
      <c r="A32" s="141"/>
      <c r="B32" s="77" t="str">
        <f>+IFERROR(VLOOKUP(A32,ConsolidatedBudget!$A$39:$E$48,2,FALSE),"")</f>
        <v/>
      </c>
      <c r="C32" s="370" t="str">
        <f>+IFERROR(VLOOKUP(A32,ConsolidatedBudget!$A$39:$E$48,4,FALSE),"")</f>
        <v/>
      </c>
      <c r="D32" s="141"/>
      <c r="E32" s="77" t="str">
        <f>+IFERROR(VLOOKUP(D32,'Affiliated entities'!$A$6:$E$36,2,FALSE),"")</f>
        <v/>
      </c>
      <c r="F32" s="370" t="str">
        <f>+IFERROR(VLOOKUP(D32,'Affiliated entities'!$A$6:$E$36,4,FALSE),"")</f>
        <v/>
      </c>
      <c r="G32" s="374">
        <f t="shared" si="6"/>
        <v>0</v>
      </c>
      <c r="H32" s="137">
        <f t="shared" si="7"/>
        <v>0</v>
      </c>
      <c r="I32" s="375"/>
      <c r="J32" s="375"/>
      <c r="K32" s="374">
        <f t="shared" si="2"/>
        <v>0</v>
      </c>
      <c r="L32" s="375"/>
      <c r="M32" s="375"/>
      <c r="N32" s="374">
        <f t="shared" si="3"/>
        <v>0</v>
      </c>
      <c r="O32" s="375"/>
      <c r="P32" s="375"/>
      <c r="Q32" s="374">
        <f t="shared" si="4"/>
        <v>0</v>
      </c>
      <c r="R32" s="375"/>
      <c r="S32" s="375"/>
      <c r="T32" s="376">
        <f t="shared" si="5"/>
        <v>0</v>
      </c>
    </row>
    <row r="33" spans="1:20" ht="21" customHeight="1" x14ac:dyDescent="0.3">
      <c r="A33" s="141"/>
      <c r="B33" s="77" t="str">
        <f>+IFERROR(VLOOKUP(A33,ConsolidatedBudget!$A$39:$E$48,2,FALSE),"")</f>
        <v/>
      </c>
      <c r="C33" s="370" t="str">
        <f>+IFERROR(VLOOKUP(A33,ConsolidatedBudget!$A$39:$E$48,4,FALSE),"")</f>
        <v/>
      </c>
      <c r="D33" s="141"/>
      <c r="E33" s="77" t="str">
        <f>+IFERROR(VLOOKUP(D33,'Affiliated entities'!$A$6:$E$36,2,FALSE),"")</f>
        <v/>
      </c>
      <c r="F33" s="370" t="str">
        <f>+IFERROR(VLOOKUP(D33,'Affiliated entities'!$A$6:$E$36,4,FALSE),"")</f>
        <v/>
      </c>
      <c r="G33" s="374">
        <f t="shared" si="6"/>
        <v>0</v>
      </c>
      <c r="H33" s="137">
        <f t="shared" si="7"/>
        <v>0</v>
      </c>
      <c r="I33" s="375"/>
      <c r="J33" s="375"/>
      <c r="K33" s="374">
        <f t="shared" si="2"/>
        <v>0</v>
      </c>
      <c r="L33" s="375"/>
      <c r="M33" s="375"/>
      <c r="N33" s="374">
        <f t="shared" si="3"/>
        <v>0</v>
      </c>
      <c r="O33" s="375"/>
      <c r="P33" s="375"/>
      <c r="Q33" s="374">
        <f t="shared" si="4"/>
        <v>0</v>
      </c>
      <c r="R33" s="375"/>
      <c r="S33" s="375"/>
      <c r="T33" s="376">
        <f t="shared" si="5"/>
        <v>0</v>
      </c>
    </row>
    <row r="34" spans="1:20" ht="6" customHeight="1" x14ac:dyDescent="0.3"/>
    <row r="35" spans="1:20" ht="22.5" hidden="1" customHeight="1" x14ac:dyDescent="0.3">
      <c r="A35" s="330"/>
      <c r="B35" s="140"/>
    </row>
    <row r="36" spans="1:20" ht="22.5" hidden="1" customHeight="1" x14ac:dyDescent="0.3"/>
    <row r="37" spans="1:20" ht="22.5" hidden="1" customHeight="1" x14ac:dyDescent="0.3"/>
    <row r="38" spans="1:20" ht="22.5" hidden="1" customHeight="1" x14ac:dyDescent="0.3"/>
    <row r="39" spans="1:20" ht="22.5" hidden="1" customHeight="1" x14ac:dyDescent="0.3"/>
    <row r="40" spans="1:20" ht="22.5" hidden="1" customHeight="1" x14ac:dyDescent="0.3"/>
    <row r="41" spans="1:20" ht="22.5" hidden="1" customHeight="1" x14ac:dyDescent="0.3"/>
    <row r="42" spans="1:20" ht="22.5" hidden="1" customHeight="1" x14ac:dyDescent="0.3"/>
    <row r="43" spans="1:20" ht="22.5" hidden="1" customHeight="1" x14ac:dyDescent="0.3"/>
    <row r="44" spans="1:20" ht="22.5" hidden="1" customHeight="1" x14ac:dyDescent="0.3"/>
    <row r="45" spans="1:20" ht="22.5" hidden="1" customHeight="1" x14ac:dyDescent="0.3"/>
    <row r="46" spans="1:20" ht="22.5" hidden="1" customHeight="1" x14ac:dyDescent="0.3"/>
    <row r="47" spans="1:20" ht="22.5" hidden="1" customHeight="1" x14ac:dyDescent="0.3"/>
    <row r="48" spans="1:20" ht="22.5" hidden="1" customHeight="1" x14ac:dyDescent="0.3"/>
    <row r="49" ht="22.5" hidden="1" customHeight="1" x14ac:dyDescent="0.3"/>
    <row r="50" ht="22.5" hidden="1" customHeight="1" x14ac:dyDescent="0.3"/>
    <row r="51" ht="22.5" hidden="1" customHeight="1" x14ac:dyDescent="0.3"/>
    <row r="52" ht="22.5" hidden="1" customHeight="1" x14ac:dyDescent="0.3"/>
    <row r="53" ht="22.5" hidden="1" customHeight="1" x14ac:dyDescent="0.3"/>
    <row r="54" ht="22.5" hidden="1" customHeight="1" x14ac:dyDescent="0.3"/>
    <row r="55" ht="22.5" hidden="1" customHeight="1" x14ac:dyDescent="0.3"/>
    <row r="56" ht="22.5" hidden="1" customHeight="1" x14ac:dyDescent="0.3"/>
    <row r="57" ht="22.5" hidden="1" customHeight="1" x14ac:dyDescent="0.3"/>
    <row r="58" ht="22.5" hidden="1" customHeight="1" x14ac:dyDescent="0.3"/>
    <row r="59" ht="22.5" hidden="1" customHeight="1" x14ac:dyDescent="0.3"/>
    <row r="60" ht="22.5" hidden="1" customHeight="1" x14ac:dyDescent="0.3"/>
    <row r="61" ht="22.5" hidden="1" customHeight="1" x14ac:dyDescent="0.3"/>
    <row r="62" ht="22.5" hidden="1" customHeight="1" x14ac:dyDescent="0.3"/>
    <row r="63" ht="22.5" hidden="1" customHeight="1" x14ac:dyDescent="0.3"/>
    <row r="64" ht="22.5" hidden="1" customHeight="1" x14ac:dyDescent="0.3"/>
    <row r="65" ht="22.5" hidden="1" customHeight="1" x14ac:dyDescent="0.3"/>
  </sheetData>
  <sheetProtection password="DB79" sheet="1" objects="1" scenarios="1"/>
  <dataConsolidate/>
  <customSheetViews>
    <customSheetView guid="{66AF0A42-F63F-4FA7-868C-A359F93CB329}" scale="87" fitToPage="1" hiddenRows="1" hiddenColumns="1">
      <selection activeCell="F7" sqref="F7"/>
      <pageMargins left="0.23622047244094491" right="0.23622047244094491" top="0.74803149606299213" bottom="0.74803149606299213" header="0.31496062992125984" footer="0.31496062992125984"/>
      <printOptions horizontalCentered="1"/>
      <pageSetup paperSize="9" scale="72" fitToHeight="0" orientation="landscape" r:id="rId1"/>
      <headerFooter alignWithMargins="0">
        <oddHeader>&amp;A</oddHeader>
        <oddFooter>&amp;L&amp;F&amp;CPage &amp;P of &amp;N&amp;R&amp;D  &amp;T</oddFooter>
      </headerFooter>
    </customSheetView>
  </customSheetViews>
  <mergeCells count="8">
    <mergeCell ref="D5:F5"/>
    <mergeCell ref="G2:G3"/>
    <mergeCell ref="H2:H3"/>
    <mergeCell ref="I1:T1"/>
    <mergeCell ref="I2:K2"/>
    <mergeCell ref="L2:N2"/>
    <mergeCell ref="O2:Q2"/>
    <mergeCell ref="R2:T2"/>
  </mergeCells>
  <phoneticPr fontId="8" type="noConversion"/>
  <dataValidations count="4">
    <dataValidation type="whole" operator="greaterThanOrEqual" allowBlank="1" showInputMessage="1" showErrorMessage="1" sqref="I7:I33 L7:L33 O7:O33 R7:R33">
      <formula1>0</formula1>
    </dataValidation>
    <dataValidation type="list" allowBlank="1" showInputMessage="1" showErrorMessage="1" sqref="A7:A33">
      <formula1>Partners</formula1>
    </dataValidation>
    <dataValidation allowBlank="1" showInputMessage="1" showErrorMessage="1" error="Exceeding ceiling for country." sqref="S7:S33 P7:P33 M7:M33 J7:J33"/>
    <dataValidation type="list" allowBlank="1" showInputMessage="1" showErrorMessage="1" sqref="D7:D33">
      <formula1>AFE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2"/>
  <headerFooter alignWithMargins="0">
    <oddHeader>&amp;A</oddHeader>
    <oddFooter>&amp;L&amp;F&amp;CPage &amp;P of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5"/>
  <sheetViews>
    <sheetView zoomScale="70" zoomScaleNormal="70" workbookViewId="0">
      <selection activeCell="E9" sqref="E9"/>
    </sheetView>
  </sheetViews>
  <sheetFormatPr defaultColWidth="0" defaultRowHeight="13.8" zeroHeight="1" x14ac:dyDescent="0.3"/>
  <cols>
    <col min="1" max="1" width="9.6640625" style="112" bestFit="1" customWidth="1"/>
    <col min="2" max="2" width="16.88671875" style="112" customWidth="1"/>
    <col min="3" max="3" width="15" style="112" customWidth="1"/>
    <col min="4" max="4" width="9.109375" style="112" customWidth="1"/>
    <col min="5" max="5" width="13" style="112" customWidth="1"/>
    <col min="6" max="6" width="10" style="112" bestFit="1" customWidth="1"/>
    <col min="7" max="7" width="16.5546875" style="112" customWidth="1"/>
    <col min="8" max="8" width="55.5546875" style="112" customWidth="1"/>
    <col min="9" max="9" width="17.6640625" style="112" customWidth="1"/>
    <col min="10" max="10" width="12.109375" style="112" customWidth="1"/>
    <col min="11" max="11" width="9.88671875" style="112" customWidth="1"/>
    <col min="12" max="12" width="14.44140625" style="112" bestFit="1" customWidth="1"/>
    <col min="13" max="13" width="11.6640625" style="112" bestFit="1" customWidth="1"/>
    <col min="14" max="14" width="16.6640625" style="112" customWidth="1"/>
    <col min="15" max="15" width="23.5546875" style="112" customWidth="1"/>
    <col min="16" max="16384" width="0" style="2" hidden="1"/>
  </cols>
  <sheetData>
    <row r="1" spans="1:15" s="112" customFormat="1" ht="14.4" thickBot="1" x14ac:dyDescent="0.35">
      <c r="D1" s="537" t="str">
        <f>+Translation!A178</f>
        <v>Affiliated entities</v>
      </c>
      <c r="E1" s="538"/>
      <c r="F1" s="558"/>
    </row>
    <row r="2" spans="1:15" s="123" customFormat="1" ht="78" customHeight="1" x14ac:dyDescent="0.3">
      <c r="A2" s="291" t="str">
        <f>Translation!A115</f>
        <v>Partner</v>
      </c>
      <c r="B2" s="291" t="str">
        <f>Translation!A92</f>
        <v>Name</v>
      </c>
      <c r="C2" s="213" t="str">
        <f>Translation!A30</f>
        <v>Country</v>
      </c>
      <c r="D2" s="549" t="s">
        <v>535</v>
      </c>
      <c r="E2" s="549" t="str">
        <f>+B2</f>
        <v>Name</v>
      </c>
      <c r="F2" s="549" t="str">
        <f>+C2</f>
        <v>Country</v>
      </c>
      <c r="G2" s="556" t="str">
        <f>Translation!A31</f>
        <v>Country of destination</v>
      </c>
      <c r="H2" s="551" t="str">
        <f>Translation!A124</f>
        <v xml:space="preserve">Purpose of the journey </v>
      </c>
      <c r="I2" s="549" t="str">
        <f>Translation!A177</f>
        <v>Work Package Title/Number</v>
      </c>
      <c r="J2" s="314" t="str">
        <f>Translation!A98</f>
        <v>Number of persons</v>
      </c>
      <c r="K2" s="315" t="str">
        <f>Translation!A96</f>
        <v>Number of days</v>
      </c>
      <c r="L2" s="315" t="str">
        <f>Translation!A35</f>
        <v>Daily subsistence cost per person</v>
      </c>
      <c r="M2" s="315" t="str">
        <f>Translation!A19</f>
        <v>Average price return journey</v>
      </c>
      <c r="N2" s="316" t="str">
        <f>Translation!A152</f>
        <v xml:space="preserve">Total costs </v>
      </c>
    </row>
    <row r="3" spans="1:15" s="123" customFormat="1" ht="16.5" customHeight="1" thickBot="1" x14ac:dyDescent="0.35">
      <c r="A3" s="212"/>
      <c r="B3" s="212"/>
      <c r="C3" s="229"/>
      <c r="D3" s="550"/>
      <c r="E3" s="550"/>
      <c r="F3" s="550"/>
      <c r="G3" s="557"/>
      <c r="H3" s="552"/>
      <c r="I3" s="550"/>
      <c r="J3" s="288" t="s">
        <v>4</v>
      </c>
      <c r="K3" s="289" t="s">
        <v>5</v>
      </c>
      <c r="L3" s="289" t="s">
        <v>6</v>
      </c>
      <c r="M3" s="289" t="s">
        <v>7</v>
      </c>
      <c r="N3" s="290" t="s">
        <v>31</v>
      </c>
    </row>
    <row r="4" spans="1:15" s="112" customFormat="1" ht="33.75" customHeight="1" x14ac:dyDescent="0.3">
      <c r="A4" s="284"/>
      <c r="B4" s="230" t="str">
        <f>+IFERROR(VLOOKUP(A4,ConsolidatedBudget!$A$39:$E$48,2,FALSE),"")</f>
        <v/>
      </c>
      <c r="C4" s="231" t="str">
        <f>+IFERROR(VLOOKUP(A4,ConsolidatedBudget!$A$39:$E$48,4,FALSE),"")</f>
        <v/>
      </c>
      <c r="D4" s="285"/>
      <c r="E4" s="230" t="str">
        <f>+IFERROR(VLOOKUP(D4,'Affiliated entities'!$A$6:$E$36,2,FALSE),"")</f>
        <v/>
      </c>
      <c r="F4" s="231" t="str">
        <f>+IFERROR(VLOOKUP(D4,'Affiliated entities'!$A$6:$E$36,4,FALSE),"")</f>
        <v/>
      </c>
      <c r="G4" s="279" t="s">
        <v>68</v>
      </c>
      <c r="H4" s="280" t="s">
        <v>538</v>
      </c>
      <c r="I4" s="280" t="s">
        <v>475</v>
      </c>
      <c r="J4" s="238"/>
      <c r="K4" s="238"/>
      <c r="L4" s="238"/>
      <c r="M4" s="239"/>
      <c r="N4" s="286">
        <f>IF(ISBLANK(A4),0,IF(OR(ISBLANK(A4),ISBLANK(D4),ISBLANK(G4),ISBLANK(H4),ISBLANK(I4),ISBLANK(J4),ISBLANK(K4),ISBLANK(L4),ISBLANK(M4)),"ERROR",(J4*((K4*L4)+M4))))</f>
        <v>0</v>
      </c>
      <c r="O4" s="317" t="str">
        <f>IF(N4="error",Translation!A$180,"")</f>
        <v/>
      </c>
    </row>
    <row r="5" spans="1:15" s="112" customFormat="1" ht="33.75" customHeight="1" x14ac:dyDescent="0.3">
      <c r="A5" s="267"/>
      <c r="B5" s="209" t="str">
        <f>+IFERROR(VLOOKUP(A5,ConsolidatedBudget!$A$39:$E$48,2,FALSE),"")</f>
        <v/>
      </c>
      <c r="C5" s="208" t="str">
        <f>+IFERROR(VLOOKUP(A5,ConsolidatedBudget!$A$39:$E$48,4,FALSE),"")</f>
        <v/>
      </c>
      <c r="D5" s="281"/>
      <c r="E5" s="209" t="str">
        <f>+IFERROR(VLOOKUP(D5,'Affiliated entities'!$A$6:$E$36,2,FALSE),"")</f>
        <v/>
      </c>
      <c r="F5" s="208" t="str">
        <f>+IFERROR(VLOOKUP(D5,'Affiliated entities'!$A$6:$E$36,4,FALSE),"")</f>
        <v/>
      </c>
      <c r="G5" s="277" t="s">
        <v>68</v>
      </c>
      <c r="H5" s="280" t="s">
        <v>539</v>
      </c>
      <c r="I5" s="278" t="s">
        <v>475</v>
      </c>
      <c r="J5" s="237"/>
      <c r="K5" s="237"/>
      <c r="L5" s="237"/>
      <c r="M5" s="282"/>
      <c r="N5" s="283">
        <f t="shared" ref="N5:N33" si="0">IF(ISBLANK(A5),0,IF(OR(ISBLANK(A5),ISBLANK(D5),ISBLANK(G5),ISBLANK(H5),ISBLANK(I5),ISBLANK(J5),ISBLANK(K5),ISBLANK(L5),ISBLANK(M5)),"ERROR",(J5*((K5*L5)+M5))))</f>
        <v>0</v>
      </c>
      <c r="O5" s="317" t="str">
        <f>IF(N5="error",Translation!A$180,"")</f>
        <v/>
      </c>
    </row>
    <row r="6" spans="1:15" s="112" customFormat="1" ht="33.75" customHeight="1" x14ac:dyDescent="0.3">
      <c r="A6" s="267"/>
      <c r="B6" s="209" t="str">
        <f>+IFERROR(VLOOKUP(A6,ConsolidatedBudget!$A$39:$E$48,2,FALSE),"")</f>
        <v/>
      </c>
      <c r="C6" s="208" t="str">
        <f>+IFERROR(VLOOKUP(A6,ConsolidatedBudget!$A$39:$E$48,4,FALSE),"")</f>
        <v/>
      </c>
      <c r="D6" s="281"/>
      <c r="E6" s="209" t="str">
        <f>+IFERROR(VLOOKUP(D6,'Affiliated entities'!$A$6:$E$36,2,FALSE),"")</f>
        <v/>
      </c>
      <c r="F6" s="208" t="str">
        <f>+IFERROR(VLOOKUP(D6,'Affiliated entities'!$A$6:$E$36,4,FALSE),"")</f>
        <v/>
      </c>
      <c r="G6" s="267"/>
      <c r="H6" s="267"/>
      <c r="I6" s="267"/>
      <c r="J6" s="237"/>
      <c r="K6" s="237"/>
      <c r="L6" s="237"/>
      <c r="M6" s="282"/>
      <c r="N6" s="283">
        <f t="shared" si="0"/>
        <v>0</v>
      </c>
      <c r="O6" s="317" t="str">
        <f>IF(N6="error",Translation!A$180,"")</f>
        <v/>
      </c>
    </row>
    <row r="7" spans="1:15" s="112" customFormat="1" ht="33.75" customHeight="1" x14ac:dyDescent="0.3">
      <c r="A7" s="267"/>
      <c r="B7" s="209" t="str">
        <f>+IFERROR(VLOOKUP(A7,ConsolidatedBudget!$A$39:$E$48,2,FALSE),"")</f>
        <v/>
      </c>
      <c r="C7" s="208" t="str">
        <f>+IFERROR(VLOOKUP(A7,ConsolidatedBudget!$A$39:$E$48,4,FALSE),"")</f>
        <v/>
      </c>
      <c r="D7" s="281"/>
      <c r="E7" s="209" t="str">
        <f>+IFERROR(VLOOKUP(D7,'Affiliated entities'!$A$6:$E$36,2,FALSE),"")</f>
        <v/>
      </c>
      <c r="F7" s="208" t="str">
        <f>+IFERROR(VLOOKUP(D7,'Affiliated entities'!$A$6:$E$36,4,FALSE),"")</f>
        <v/>
      </c>
      <c r="G7" s="267"/>
      <c r="H7" s="267"/>
      <c r="I7" s="267"/>
      <c r="J7" s="237"/>
      <c r="K7" s="237"/>
      <c r="L7" s="237"/>
      <c r="M7" s="282"/>
      <c r="N7" s="283">
        <f t="shared" si="0"/>
        <v>0</v>
      </c>
      <c r="O7" s="317" t="str">
        <f>IF(N7="error",Translation!A$180,"")</f>
        <v/>
      </c>
    </row>
    <row r="8" spans="1:15" s="112" customFormat="1" ht="33.75" customHeight="1" x14ac:dyDescent="0.3">
      <c r="A8" s="267"/>
      <c r="B8" s="209" t="str">
        <f>+IFERROR(VLOOKUP(A8,ConsolidatedBudget!$A$39:$E$48,2,FALSE),"")</f>
        <v/>
      </c>
      <c r="C8" s="208" t="str">
        <f>+IFERROR(VLOOKUP(A8,ConsolidatedBudget!$A$39:$E$48,4,FALSE),"")</f>
        <v/>
      </c>
      <c r="D8" s="281"/>
      <c r="E8" s="209" t="str">
        <f>+IFERROR(VLOOKUP(D8,'Affiliated entities'!$A$6:$E$36,2,FALSE),"")</f>
        <v/>
      </c>
      <c r="F8" s="208" t="str">
        <f>+IFERROR(VLOOKUP(D8,'Affiliated entities'!$A$6:$E$36,4,FALSE),"")</f>
        <v/>
      </c>
      <c r="G8" s="267"/>
      <c r="H8" s="267"/>
      <c r="I8" s="267"/>
      <c r="J8" s="237"/>
      <c r="K8" s="237"/>
      <c r="L8" s="237"/>
      <c r="M8" s="282"/>
      <c r="N8" s="283">
        <f t="shared" si="0"/>
        <v>0</v>
      </c>
      <c r="O8" s="317" t="str">
        <f>IF(N8="error",Translation!A$180,"")</f>
        <v/>
      </c>
    </row>
    <row r="9" spans="1:15" s="112" customFormat="1" ht="33.75" customHeight="1" x14ac:dyDescent="0.3">
      <c r="A9" s="267"/>
      <c r="B9" s="209" t="str">
        <f>+IFERROR(VLOOKUP(A9,ConsolidatedBudget!$A$39:$E$48,2,FALSE),"")</f>
        <v/>
      </c>
      <c r="C9" s="208" t="str">
        <f>+IFERROR(VLOOKUP(A9,ConsolidatedBudget!$A$39:$E$48,4,FALSE),"")</f>
        <v/>
      </c>
      <c r="D9" s="281"/>
      <c r="E9" s="209" t="str">
        <f>+IFERROR(VLOOKUP(D9,'Affiliated entities'!$A$6:$E$36,2,FALSE),"")</f>
        <v/>
      </c>
      <c r="F9" s="208" t="str">
        <f>+IFERROR(VLOOKUP(D9,'Affiliated entities'!$A$6:$E$36,4,FALSE),"")</f>
        <v/>
      </c>
      <c r="G9" s="267"/>
      <c r="H9" s="267"/>
      <c r="I9" s="267"/>
      <c r="J9" s="237"/>
      <c r="K9" s="237"/>
      <c r="L9" s="237"/>
      <c r="M9" s="282"/>
      <c r="N9" s="283">
        <f t="shared" si="0"/>
        <v>0</v>
      </c>
      <c r="O9" s="317" t="str">
        <f>IF(N9="error",Translation!A$180,"")</f>
        <v/>
      </c>
    </row>
    <row r="10" spans="1:15" s="112" customFormat="1" ht="33.75" customHeight="1" x14ac:dyDescent="0.3">
      <c r="A10" s="267"/>
      <c r="B10" s="209" t="str">
        <f>+IFERROR(VLOOKUP(A10,ConsolidatedBudget!$A$39:$E$48,2,FALSE),"")</f>
        <v/>
      </c>
      <c r="C10" s="208" t="str">
        <f>+IFERROR(VLOOKUP(A10,ConsolidatedBudget!$A$39:$E$48,4,FALSE),"")</f>
        <v/>
      </c>
      <c r="D10" s="281"/>
      <c r="E10" s="209" t="str">
        <f>+IFERROR(VLOOKUP(D10,'Affiliated entities'!$A$6:$E$36,2,FALSE),"")</f>
        <v/>
      </c>
      <c r="F10" s="208" t="str">
        <f>+IFERROR(VLOOKUP(D10,'Affiliated entities'!$A$6:$E$36,4,FALSE),"")</f>
        <v/>
      </c>
      <c r="G10" s="267"/>
      <c r="H10" s="267"/>
      <c r="I10" s="267"/>
      <c r="J10" s="237"/>
      <c r="K10" s="237"/>
      <c r="L10" s="237"/>
      <c r="M10" s="282"/>
      <c r="N10" s="283">
        <f t="shared" si="0"/>
        <v>0</v>
      </c>
      <c r="O10" s="317" t="str">
        <f>IF(N10="error",Translation!A$180,"")</f>
        <v/>
      </c>
    </row>
    <row r="11" spans="1:15" s="112" customFormat="1" ht="33.75" customHeight="1" x14ac:dyDescent="0.3">
      <c r="A11" s="267"/>
      <c r="B11" s="209" t="str">
        <f>+IFERROR(VLOOKUP(A11,ConsolidatedBudget!$A$39:$E$48,2,FALSE),"")</f>
        <v/>
      </c>
      <c r="C11" s="208" t="str">
        <f>+IFERROR(VLOOKUP(A11,ConsolidatedBudget!$A$39:$E$48,4,FALSE),"")</f>
        <v/>
      </c>
      <c r="D11" s="281"/>
      <c r="E11" s="209" t="str">
        <f>+IFERROR(VLOOKUP(D11,'Affiliated entities'!$A$6:$E$36,2,FALSE),"")</f>
        <v/>
      </c>
      <c r="F11" s="208" t="str">
        <f>+IFERROR(VLOOKUP(D11,'Affiliated entities'!$A$6:$E$36,4,FALSE),"")</f>
        <v/>
      </c>
      <c r="G11" s="267"/>
      <c r="H11" s="267"/>
      <c r="I11" s="267"/>
      <c r="J11" s="237"/>
      <c r="K11" s="237"/>
      <c r="L11" s="237"/>
      <c r="M11" s="282"/>
      <c r="N11" s="283">
        <f t="shared" si="0"/>
        <v>0</v>
      </c>
      <c r="O11" s="317" t="str">
        <f>IF(N11="error",Translation!A$180,"")</f>
        <v/>
      </c>
    </row>
    <row r="12" spans="1:15" s="112" customFormat="1" ht="33.75" customHeight="1" x14ac:dyDescent="0.3">
      <c r="A12" s="267"/>
      <c r="B12" s="209" t="str">
        <f>+IFERROR(VLOOKUP(A12,ConsolidatedBudget!$A$39:$E$48,2,FALSE),"")</f>
        <v/>
      </c>
      <c r="C12" s="208" t="str">
        <f>+IFERROR(VLOOKUP(A12,ConsolidatedBudget!$A$39:$E$48,4,FALSE),"")</f>
        <v/>
      </c>
      <c r="D12" s="281"/>
      <c r="E12" s="209" t="str">
        <f>+IFERROR(VLOOKUP(D12,'Affiliated entities'!$A$6:$E$36,2,FALSE),"")</f>
        <v/>
      </c>
      <c r="F12" s="208" t="str">
        <f>+IFERROR(VLOOKUP(D12,'Affiliated entities'!$A$6:$E$36,4,FALSE),"")</f>
        <v/>
      </c>
      <c r="G12" s="267"/>
      <c r="H12" s="267"/>
      <c r="I12" s="267"/>
      <c r="J12" s="237"/>
      <c r="K12" s="237"/>
      <c r="L12" s="237"/>
      <c r="M12" s="282"/>
      <c r="N12" s="283">
        <f t="shared" si="0"/>
        <v>0</v>
      </c>
      <c r="O12" s="317" t="str">
        <f>IF(N12="error",Translation!A$180,"")</f>
        <v/>
      </c>
    </row>
    <row r="13" spans="1:15" s="112" customFormat="1" ht="33.75" customHeight="1" x14ac:dyDescent="0.3">
      <c r="A13" s="267"/>
      <c r="B13" s="209" t="str">
        <f>+IFERROR(VLOOKUP(A13,ConsolidatedBudget!$A$39:$E$48,2,FALSE),"")</f>
        <v/>
      </c>
      <c r="C13" s="208" t="str">
        <f>+IFERROR(VLOOKUP(A13,ConsolidatedBudget!$A$39:$E$48,4,FALSE),"")</f>
        <v/>
      </c>
      <c r="D13" s="281"/>
      <c r="E13" s="209" t="str">
        <f>+IFERROR(VLOOKUP(D13,'Affiliated entities'!$A$6:$E$36,2,FALSE),"")</f>
        <v/>
      </c>
      <c r="F13" s="208" t="str">
        <f>+IFERROR(VLOOKUP(D13,'Affiliated entities'!$A$6:$E$36,4,FALSE),"")</f>
        <v/>
      </c>
      <c r="G13" s="267"/>
      <c r="H13" s="267"/>
      <c r="I13" s="267"/>
      <c r="J13" s="237"/>
      <c r="K13" s="237"/>
      <c r="L13" s="237"/>
      <c r="M13" s="282"/>
      <c r="N13" s="283">
        <f t="shared" si="0"/>
        <v>0</v>
      </c>
      <c r="O13" s="317" t="str">
        <f>IF(N13="error",Translation!A$180,"")</f>
        <v/>
      </c>
    </row>
    <row r="14" spans="1:15" s="112" customFormat="1" ht="33.75" customHeight="1" x14ac:dyDescent="0.3">
      <c r="A14" s="267"/>
      <c r="B14" s="209" t="str">
        <f>+IFERROR(VLOOKUP(A14,ConsolidatedBudget!$A$39:$E$48,2,FALSE),"")</f>
        <v/>
      </c>
      <c r="C14" s="208" t="str">
        <f>+IFERROR(VLOOKUP(A14,ConsolidatedBudget!$A$39:$E$48,4,FALSE),"")</f>
        <v/>
      </c>
      <c r="D14" s="281"/>
      <c r="E14" s="209" t="str">
        <f>+IFERROR(VLOOKUP(D14,'Affiliated entities'!$A$6:$E$36,2,FALSE),"")</f>
        <v/>
      </c>
      <c r="F14" s="208" t="str">
        <f>+IFERROR(VLOOKUP(D14,'Affiliated entities'!$A$6:$E$36,4,FALSE),"")</f>
        <v/>
      </c>
      <c r="G14" s="267"/>
      <c r="H14" s="267"/>
      <c r="I14" s="267"/>
      <c r="J14" s="237"/>
      <c r="K14" s="237"/>
      <c r="L14" s="237"/>
      <c r="M14" s="282"/>
      <c r="N14" s="283">
        <f t="shared" si="0"/>
        <v>0</v>
      </c>
      <c r="O14" s="317" t="str">
        <f>IF(N14="error",Translation!A$180,"")</f>
        <v/>
      </c>
    </row>
    <row r="15" spans="1:15" s="112" customFormat="1" ht="33.75" customHeight="1" x14ac:dyDescent="0.3">
      <c r="A15" s="267"/>
      <c r="B15" s="209" t="str">
        <f>+IFERROR(VLOOKUP(A15,ConsolidatedBudget!$A$39:$E$48,2,FALSE),"")</f>
        <v/>
      </c>
      <c r="C15" s="208" t="str">
        <f>+IFERROR(VLOOKUP(A15,ConsolidatedBudget!$A$39:$E$48,4,FALSE),"")</f>
        <v/>
      </c>
      <c r="D15" s="281"/>
      <c r="E15" s="209" t="str">
        <f>+IFERROR(VLOOKUP(D15,'Affiliated entities'!$A$6:$E$36,2,FALSE),"")</f>
        <v/>
      </c>
      <c r="F15" s="208" t="str">
        <f>+IFERROR(VLOOKUP(D15,'Affiliated entities'!$A$6:$E$36,4,FALSE),"")</f>
        <v/>
      </c>
      <c r="G15" s="267"/>
      <c r="H15" s="267"/>
      <c r="I15" s="267"/>
      <c r="J15" s="237"/>
      <c r="K15" s="237"/>
      <c r="L15" s="237"/>
      <c r="M15" s="282"/>
      <c r="N15" s="283">
        <f t="shared" si="0"/>
        <v>0</v>
      </c>
      <c r="O15" s="317" t="str">
        <f>IF(N15="error",Translation!A$180,"")</f>
        <v/>
      </c>
    </row>
    <row r="16" spans="1:15" s="112" customFormat="1" ht="33.75" customHeight="1" x14ac:dyDescent="0.3">
      <c r="A16" s="267"/>
      <c r="B16" s="209" t="str">
        <f>+IFERROR(VLOOKUP(A16,ConsolidatedBudget!$A$39:$E$48,2,FALSE),"")</f>
        <v/>
      </c>
      <c r="C16" s="208" t="str">
        <f>+IFERROR(VLOOKUP(A16,ConsolidatedBudget!$A$39:$E$48,4,FALSE),"")</f>
        <v/>
      </c>
      <c r="D16" s="281"/>
      <c r="E16" s="209" t="str">
        <f>+IFERROR(VLOOKUP(D16,'Affiliated entities'!$A$6:$E$36,2,FALSE),"")</f>
        <v/>
      </c>
      <c r="F16" s="208" t="str">
        <f>+IFERROR(VLOOKUP(D16,'Affiliated entities'!$A$6:$E$36,4,FALSE),"")</f>
        <v/>
      </c>
      <c r="G16" s="267"/>
      <c r="H16" s="267"/>
      <c r="I16" s="267"/>
      <c r="J16" s="237"/>
      <c r="K16" s="237"/>
      <c r="L16" s="237"/>
      <c r="M16" s="282"/>
      <c r="N16" s="283">
        <f t="shared" si="0"/>
        <v>0</v>
      </c>
      <c r="O16" s="317" t="str">
        <f>IF(N16="error",Translation!A$180,"")</f>
        <v/>
      </c>
    </row>
    <row r="17" spans="1:15" s="112" customFormat="1" ht="33.75" customHeight="1" x14ac:dyDescent="0.3">
      <c r="A17" s="267"/>
      <c r="B17" s="209" t="str">
        <f>+IFERROR(VLOOKUP(A17,ConsolidatedBudget!$A$39:$E$48,2,FALSE),"")</f>
        <v/>
      </c>
      <c r="C17" s="208" t="str">
        <f>+IFERROR(VLOOKUP(A17,ConsolidatedBudget!$A$39:$E$48,4,FALSE),"")</f>
        <v/>
      </c>
      <c r="D17" s="281"/>
      <c r="E17" s="209" t="str">
        <f>+IFERROR(VLOOKUP(D17,'Affiliated entities'!$A$6:$E$36,2,FALSE),"")</f>
        <v/>
      </c>
      <c r="F17" s="208" t="str">
        <f>+IFERROR(VLOOKUP(D17,'Affiliated entities'!$A$6:$E$36,4,FALSE),"")</f>
        <v/>
      </c>
      <c r="G17" s="267"/>
      <c r="H17" s="267"/>
      <c r="I17" s="267"/>
      <c r="J17" s="237"/>
      <c r="K17" s="237"/>
      <c r="L17" s="237"/>
      <c r="M17" s="282"/>
      <c r="N17" s="283">
        <f t="shared" si="0"/>
        <v>0</v>
      </c>
      <c r="O17" s="317" t="str">
        <f>IF(N17="error",Translation!A$180,"")</f>
        <v/>
      </c>
    </row>
    <row r="18" spans="1:15" s="112" customFormat="1" ht="33.75" customHeight="1" x14ac:dyDescent="0.3">
      <c r="A18" s="267"/>
      <c r="B18" s="209" t="str">
        <f>+IFERROR(VLOOKUP(A18,ConsolidatedBudget!$A$39:$E$48,2,FALSE),"")</f>
        <v/>
      </c>
      <c r="C18" s="208" t="str">
        <f>+IFERROR(VLOOKUP(A18,ConsolidatedBudget!$A$39:$E$48,4,FALSE),"")</f>
        <v/>
      </c>
      <c r="D18" s="281"/>
      <c r="E18" s="209" t="str">
        <f>+IFERROR(VLOOKUP(D18,'Affiliated entities'!$A$6:$E$36,2,FALSE),"")</f>
        <v/>
      </c>
      <c r="F18" s="208" t="str">
        <f>+IFERROR(VLOOKUP(D18,'Affiliated entities'!$A$6:$E$36,4,FALSE),"")</f>
        <v/>
      </c>
      <c r="G18" s="267"/>
      <c r="H18" s="267"/>
      <c r="I18" s="267"/>
      <c r="J18" s="237"/>
      <c r="K18" s="237"/>
      <c r="L18" s="237"/>
      <c r="M18" s="282"/>
      <c r="N18" s="283">
        <f t="shared" si="0"/>
        <v>0</v>
      </c>
      <c r="O18" s="317" t="str">
        <f>IF(N18="error",Translation!A$180,"")</f>
        <v/>
      </c>
    </row>
    <row r="19" spans="1:15" s="112" customFormat="1" ht="33.75" customHeight="1" x14ac:dyDescent="0.3">
      <c r="A19" s="267"/>
      <c r="B19" s="209" t="str">
        <f>+IFERROR(VLOOKUP(A19,ConsolidatedBudget!$A$39:$E$48,2,FALSE),"")</f>
        <v/>
      </c>
      <c r="C19" s="208" t="str">
        <f>+IFERROR(VLOOKUP(A19,ConsolidatedBudget!$A$39:$E$48,4,FALSE),"")</f>
        <v/>
      </c>
      <c r="D19" s="281"/>
      <c r="E19" s="209" t="str">
        <f>+IFERROR(VLOOKUP(D19,'Affiliated entities'!$A$6:$E$36,2,FALSE),"")</f>
        <v/>
      </c>
      <c r="F19" s="208" t="str">
        <f>+IFERROR(VLOOKUP(D19,'Affiliated entities'!$A$6:$E$36,4,FALSE),"")</f>
        <v/>
      </c>
      <c r="G19" s="267"/>
      <c r="H19" s="267"/>
      <c r="I19" s="267"/>
      <c r="J19" s="237"/>
      <c r="K19" s="237"/>
      <c r="L19" s="237"/>
      <c r="M19" s="282"/>
      <c r="N19" s="283">
        <f t="shared" si="0"/>
        <v>0</v>
      </c>
      <c r="O19" s="317" t="str">
        <f>IF(N19="error",Translation!A$180,"")</f>
        <v/>
      </c>
    </row>
    <row r="20" spans="1:15" s="112" customFormat="1" ht="33.75" customHeight="1" x14ac:dyDescent="0.3">
      <c r="A20" s="267"/>
      <c r="B20" s="209" t="str">
        <f>+IFERROR(VLOOKUP(A20,ConsolidatedBudget!$A$39:$E$48,2,FALSE),"")</f>
        <v/>
      </c>
      <c r="C20" s="208" t="str">
        <f>+IFERROR(VLOOKUP(A20,ConsolidatedBudget!$A$39:$E$48,4,FALSE),"")</f>
        <v/>
      </c>
      <c r="D20" s="281"/>
      <c r="E20" s="209" t="str">
        <f>+IFERROR(VLOOKUP(D20,'Affiliated entities'!$A$6:$E$36,2,FALSE),"")</f>
        <v/>
      </c>
      <c r="F20" s="208" t="str">
        <f>+IFERROR(VLOOKUP(D20,'Affiliated entities'!$A$6:$E$36,4,FALSE),"")</f>
        <v/>
      </c>
      <c r="G20" s="267"/>
      <c r="H20" s="267"/>
      <c r="I20" s="267"/>
      <c r="J20" s="237"/>
      <c r="K20" s="237"/>
      <c r="L20" s="237"/>
      <c r="M20" s="282"/>
      <c r="N20" s="283">
        <f t="shared" si="0"/>
        <v>0</v>
      </c>
      <c r="O20" s="317" t="str">
        <f>IF(N20="error",Translation!A$180,"")</f>
        <v/>
      </c>
    </row>
    <row r="21" spans="1:15" s="112" customFormat="1" ht="33.75" customHeight="1" x14ac:dyDescent="0.3">
      <c r="A21" s="267"/>
      <c r="B21" s="209" t="str">
        <f>+IFERROR(VLOOKUP(A21,ConsolidatedBudget!$A$39:$E$48,2,FALSE),"")</f>
        <v/>
      </c>
      <c r="C21" s="208" t="str">
        <f>+IFERROR(VLOOKUP(A21,ConsolidatedBudget!$A$39:$E$48,4,FALSE),"")</f>
        <v/>
      </c>
      <c r="D21" s="281"/>
      <c r="E21" s="209" t="str">
        <f>+IFERROR(VLOOKUP(D21,'Affiliated entities'!$A$6:$E$36,2,FALSE),"")</f>
        <v/>
      </c>
      <c r="F21" s="208" t="str">
        <f>+IFERROR(VLOOKUP(D21,'Affiliated entities'!$A$6:$E$36,4,FALSE),"")</f>
        <v/>
      </c>
      <c r="G21" s="267"/>
      <c r="H21" s="267"/>
      <c r="I21" s="267"/>
      <c r="J21" s="237"/>
      <c r="K21" s="237"/>
      <c r="L21" s="237"/>
      <c r="M21" s="282"/>
      <c r="N21" s="283">
        <f t="shared" si="0"/>
        <v>0</v>
      </c>
      <c r="O21" s="317" t="str">
        <f>IF(N21="error",Translation!A$180,"")</f>
        <v/>
      </c>
    </row>
    <row r="22" spans="1:15" s="112" customFormat="1" ht="33.75" customHeight="1" x14ac:dyDescent="0.3">
      <c r="A22" s="267"/>
      <c r="B22" s="209" t="str">
        <f>+IFERROR(VLOOKUP(A22,ConsolidatedBudget!$A$39:$E$48,2,FALSE),"")</f>
        <v/>
      </c>
      <c r="C22" s="208" t="str">
        <f>+IFERROR(VLOOKUP(A22,ConsolidatedBudget!$A$39:$E$48,4,FALSE),"")</f>
        <v/>
      </c>
      <c r="D22" s="281"/>
      <c r="E22" s="209" t="str">
        <f>+IFERROR(VLOOKUP(D22,'Affiliated entities'!$A$6:$E$36,2,FALSE),"")</f>
        <v/>
      </c>
      <c r="F22" s="208" t="str">
        <f>+IFERROR(VLOOKUP(D22,'Affiliated entities'!$A$6:$E$36,4,FALSE),"")</f>
        <v/>
      </c>
      <c r="G22" s="267"/>
      <c r="H22" s="267"/>
      <c r="I22" s="267"/>
      <c r="J22" s="237"/>
      <c r="K22" s="237"/>
      <c r="L22" s="237"/>
      <c r="M22" s="282"/>
      <c r="N22" s="283">
        <f t="shared" si="0"/>
        <v>0</v>
      </c>
      <c r="O22" s="317" t="str">
        <f>IF(N22="error",Translation!A$180,"")</f>
        <v/>
      </c>
    </row>
    <row r="23" spans="1:15" s="112" customFormat="1" ht="33.75" customHeight="1" x14ac:dyDescent="0.3">
      <c r="A23" s="267"/>
      <c r="B23" s="209" t="str">
        <f>+IFERROR(VLOOKUP(A23,ConsolidatedBudget!$A$39:$E$48,2,FALSE),"")</f>
        <v/>
      </c>
      <c r="C23" s="208" t="str">
        <f>+IFERROR(VLOOKUP(A23,ConsolidatedBudget!$A$39:$E$48,4,FALSE),"")</f>
        <v/>
      </c>
      <c r="D23" s="281"/>
      <c r="E23" s="209" t="str">
        <f>+IFERROR(VLOOKUP(D23,'Affiliated entities'!$A$6:$E$36,2,FALSE),"")</f>
        <v/>
      </c>
      <c r="F23" s="208" t="str">
        <f>+IFERROR(VLOOKUP(D23,'Affiliated entities'!$A$6:$E$36,4,FALSE),"")</f>
        <v/>
      </c>
      <c r="G23" s="267"/>
      <c r="H23" s="267"/>
      <c r="I23" s="267"/>
      <c r="J23" s="237"/>
      <c r="K23" s="237"/>
      <c r="L23" s="237"/>
      <c r="M23" s="282"/>
      <c r="N23" s="283">
        <f t="shared" si="0"/>
        <v>0</v>
      </c>
      <c r="O23" s="317" t="str">
        <f>IF(N23="error",Translation!A$180,"")</f>
        <v/>
      </c>
    </row>
    <row r="24" spans="1:15" s="112" customFormat="1" ht="33.75" customHeight="1" x14ac:dyDescent="0.3">
      <c r="A24" s="267"/>
      <c r="B24" s="209" t="str">
        <f>+IFERROR(VLOOKUP(A24,ConsolidatedBudget!$A$39:$E$48,2,FALSE),"")</f>
        <v/>
      </c>
      <c r="C24" s="208" t="str">
        <f>+IFERROR(VLOOKUP(A24,ConsolidatedBudget!$A$39:$E$48,4,FALSE),"")</f>
        <v/>
      </c>
      <c r="D24" s="281"/>
      <c r="E24" s="209" t="str">
        <f>+IFERROR(VLOOKUP(D24,'Affiliated entities'!$A$6:$E$36,2,FALSE),"")</f>
        <v/>
      </c>
      <c r="F24" s="208" t="str">
        <f>+IFERROR(VLOOKUP(D24,'Affiliated entities'!$A$6:$E$36,4,FALSE),"")</f>
        <v/>
      </c>
      <c r="G24" s="267"/>
      <c r="H24" s="267"/>
      <c r="I24" s="267"/>
      <c r="J24" s="237"/>
      <c r="K24" s="237"/>
      <c r="L24" s="237"/>
      <c r="M24" s="282"/>
      <c r="N24" s="283">
        <f t="shared" si="0"/>
        <v>0</v>
      </c>
      <c r="O24" s="317" t="str">
        <f>IF(N24="error",Translation!A$180,"")</f>
        <v/>
      </c>
    </row>
    <row r="25" spans="1:15" s="112" customFormat="1" ht="33.75" customHeight="1" x14ac:dyDescent="0.3">
      <c r="A25" s="267"/>
      <c r="B25" s="209" t="str">
        <f>+IFERROR(VLOOKUP(A25,ConsolidatedBudget!$A$39:$E$48,2,FALSE),"")</f>
        <v/>
      </c>
      <c r="C25" s="208" t="str">
        <f>+IFERROR(VLOOKUP(A25,ConsolidatedBudget!$A$39:$E$48,4,FALSE),"")</f>
        <v/>
      </c>
      <c r="D25" s="281"/>
      <c r="E25" s="209" t="str">
        <f>+IFERROR(VLOOKUP(D25,'Affiliated entities'!$A$6:$E$36,2,FALSE),"")</f>
        <v/>
      </c>
      <c r="F25" s="208" t="str">
        <f>+IFERROR(VLOOKUP(D25,'Affiliated entities'!$A$6:$E$36,4,FALSE),"")</f>
        <v/>
      </c>
      <c r="G25" s="267"/>
      <c r="H25" s="267"/>
      <c r="I25" s="267"/>
      <c r="J25" s="237"/>
      <c r="K25" s="237"/>
      <c r="L25" s="237"/>
      <c r="M25" s="282"/>
      <c r="N25" s="283">
        <f t="shared" si="0"/>
        <v>0</v>
      </c>
      <c r="O25" s="317" t="str">
        <f>IF(N25="error",Translation!A$180,"")</f>
        <v/>
      </c>
    </row>
    <row r="26" spans="1:15" s="112" customFormat="1" ht="33.75" customHeight="1" x14ac:dyDescent="0.3">
      <c r="A26" s="267"/>
      <c r="B26" s="209" t="str">
        <f>+IFERROR(VLOOKUP(A26,ConsolidatedBudget!$A$39:$E$48,2,FALSE),"")</f>
        <v/>
      </c>
      <c r="C26" s="208" t="str">
        <f>+IFERROR(VLOOKUP(A26,ConsolidatedBudget!$A$39:$E$48,4,FALSE),"")</f>
        <v/>
      </c>
      <c r="D26" s="281"/>
      <c r="E26" s="209" t="str">
        <f>+IFERROR(VLOOKUP(D26,'Affiliated entities'!$A$6:$E$36,2,FALSE),"")</f>
        <v/>
      </c>
      <c r="F26" s="208" t="str">
        <f>+IFERROR(VLOOKUP(D26,'Affiliated entities'!$A$6:$E$36,4,FALSE),"")</f>
        <v/>
      </c>
      <c r="G26" s="267"/>
      <c r="H26" s="267"/>
      <c r="I26" s="267"/>
      <c r="J26" s="237"/>
      <c r="K26" s="237"/>
      <c r="L26" s="237"/>
      <c r="M26" s="282"/>
      <c r="N26" s="283">
        <f t="shared" si="0"/>
        <v>0</v>
      </c>
      <c r="O26" s="317" t="str">
        <f>IF(N26="error",Translation!A$180,"")</f>
        <v/>
      </c>
    </row>
    <row r="27" spans="1:15" s="112" customFormat="1" ht="33.75" customHeight="1" x14ac:dyDescent="0.3">
      <c r="A27" s="267"/>
      <c r="B27" s="209" t="str">
        <f>+IFERROR(VLOOKUP(A27,ConsolidatedBudget!$A$39:$E$48,2,FALSE),"")</f>
        <v/>
      </c>
      <c r="C27" s="208" t="str">
        <f>+IFERROR(VLOOKUP(A27,ConsolidatedBudget!$A$39:$E$48,4,FALSE),"")</f>
        <v/>
      </c>
      <c r="D27" s="281"/>
      <c r="E27" s="209" t="str">
        <f>+IFERROR(VLOOKUP(D27,'Affiliated entities'!$A$6:$E$36,2,FALSE),"")</f>
        <v/>
      </c>
      <c r="F27" s="208" t="str">
        <f>+IFERROR(VLOOKUP(D27,'Affiliated entities'!$A$6:$E$36,4,FALSE),"")</f>
        <v/>
      </c>
      <c r="G27" s="267"/>
      <c r="H27" s="267"/>
      <c r="I27" s="267"/>
      <c r="J27" s="237"/>
      <c r="K27" s="237"/>
      <c r="L27" s="237"/>
      <c r="M27" s="282"/>
      <c r="N27" s="283">
        <f t="shared" si="0"/>
        <v>0</v>
      </c>
      <c r="O27" s="317" t="str">
        <f>IF(N27="error",Translation!A$180,"")</f>
        <v/>
      </c>
    </row>
    <row r="28" spans="1:15" s="112" customFormat="1" ht="33.75" customHeight="1" x14ac:dyDescent="0.3">
      <c r="A28" s="267"/>
      <c r="B28" s="209" t="str">
        <f>+IFERROR(VLOOKUP(A28,ConsolidatedBudget!$A$39:$E$48,2,FALSE),"")</f>
        <v/>
      </c>
      <c r="C28" s="208" t="str">
        <f>+IFERROR(VLOOKUP(A28,ConsolidatedBudget!$A$39:$E$48,4,FALSE),"")</f>
        <v/>
      </c>
      <c r="D28" s="281"/>
      <c r="E28" s="209" t="str">
        <f>+IFERROR(VLOOKUP(D28,'Affiliated entities'!$A$6:$E$36,2,FALSE),"")</f>
        <v/>
      </c>
      <c r="F28" s="208" t="str">
        <f>+IFERROR(VLOOKUP(D28,'Affiliated entities'!$A$6:$E$36,4,FALSE),"")</f>
        <v/>
      </c>
      <c r="G28" s="267"/>
      <c r="H28" s="267"/>
      <c r="I28" s="267"/>
      <c r="J28" s="237"/>
      <c r="K28" s="237"/>
      <c r="L28" s="237"/>
      <c r="M28" s="282"/>
      <c r="N28" s="283">
        <f t="shared" si="0"/>
        <v>0</v>
      </c>
      <c r="O28" s="317" t="str">
        <f>IF(N28="error",Translation!A$180,"")</f>
        <v/>
      </c>
    </row>
    <row r="29" spans="1:15" s="112" customFormat="1" ht="33.75" customHeight="1" x14ac:dyDescent="0.3">
      <c r="A29" s="267"/>
      <c r="B29" s="209" t="str">
        <f>+IFERROR(VLOOKUP(A29,ConsolidatedBudget!$A$39:$E$48,2,FALSE),"")</f>
        <v/>
      </c>
      <c r="C29" s="208" t="str">
        <f>+IFERROR(VLOOKUP(A29,ConsolidatedBudget!$A$39:$E$48,4,FALSE),"")</f>
        <v/>
      </c>
      <c r="D29" s="281"/>
      <c r="E29" s="209" t="str">
        <f>+IFERROR(VLOOKUP(D29,'Affiliated entities'!$A$6:$E$36,2,FALSE),"")</f>
        <v/>
      </c>
      <c r="F29" s="208" t="str">
        <f>+IFERROR(VLOOKUP(D29,'Affiliated entities'!$A$6:$E$36,4,FALSE),"")</f>
        <v/>
      </c>
      <c r="G29" s="267"/>
      <c r="H29" s="267"/>
      <c r="I29" s="267"/>
      <c r="J29" s="237"/>
      <c r="K29" s="237"/>
      <c r="L29" s="237"/>
      <c r="M29" s="282"/>
      <c r="N29" s="283">
        <f t="shared" si="0"/>
        <v>0</v>
      </c>
      <c r="O29" s="317" t="str">
        <f>IF(N29="error",Translation!A$180,"")</f>
        <v/>
      </c>
    </row>
    <row r="30" spans="1:15" s="112" customFormat="1" ht="33.75" customHeight="1" x14ac:dyDescent="0.3">
      <c r="A30" s="267"/>
      <c r="B30" s="209" t="str">
        <f>+IFERROR(VLOOKUP(A30,ConsolidatedBudget!$A$39:$E$48,2,FALSE),"")</f>
        <v/>
      </c>
      <c r="C30" s="208" t="str">
        <f>+IFERROR(VLOOKUP(A30,ConsolidatedBudget!$A$39:$E$48,4,FALSE),"")</f>
        <v/>
      </c>
      <c r="D30" s="281"/>
      <c r="E30" s="209" t="str">
        <f>+IFERROR(VLOOKUP(D30,'Affiliated entities'!$A$6:$E$36,2,FALSE),"")</f>
        <v/>
      </c>
      <c r="F30" s="208" t="str">
        <f>+IFERROR(VLOOKUP(D30,'Affiliated entities'!$A$6:$E$36,4,FALSE),"")</f>
        <v/>
      </c>
      <c r="G30" s="267"/>
      <c r="H30" s="267"/>
      <c r="I30" s="267"/>
      <c r="J30" s="237"/>
      <c r="K30" s="237"/>
      <c r="L30" s="237"/>
      <c r="M30" s="282"/>
      <c r="N30" s="283">
        <f t="shared" si="0"/>
        <v>0</v>
      </c>
      <c r="O30" s="317" t="str">
        <f>IF(N30="error",Translation!A$180,"")</f>
        <v/>
      </c>
    </row>
    <row r="31" spans="1:15" s="112" customFormat="1" ht="33.75" customHeight="1" x14ac:dyDescent="0.3">
      <c r="A31" s="267"/>
      <c r="B31" s="209" t="str">
        <f>+IFERROR(VLOOKUP(A31,ConsolidatedBudget!$A$39:$E$48,2,FALSE),"")</f>
        <v/>
      </c>
      <c r="C31" s="208" t="str">
        <f>+IFERROR(VLOOKUP(A31,ConsolidatedBudget!$A$39:$E$48,4,FALSE),"")</f>
        <v/>
      </c>
      <c r="D31" s="281"/>
      <c r="E31" s="209" t="str">
        <f>+IFERROR(VLOOKUP(D31,'Affiliated entities'!$A$6:$E$36,2,FALSE),"")</f>
        <v/>
      </c>
      <c r="F31" s="208" t="str">
        <f>+IFERROR(VLOOKUP(D31,'Affiliated entities'!$A$6:$E$36,4,FALSE),"")</f>
        <v/>
      </c>
      <c r="G31" s="267"/>
      <c r="H31" s="267"/>
      <c r="I31" s="267"/>
      <c r="J31" s="237"/>
      <c r="K31" s="237"/>
      <c r="L31" s="237"/>
      <c r="M31" s="282"/>
      <c r="N31" s="283">
        <f t="shared" si="0"/>
        <v>0</v>
      </c>
      <c r="O31" s="317" t="str">
        <f>IF(N31="error",Translation!A$180,"")</f>
        <v/>
      </c>
    </row>
    <row r="32" spans="1:15" s="112" customFormat="1" ht="33.75" customHeight="1" x14ac:dyDescent="0.3">
      <c r="A32" s="267"/>
      <c r="B32" s="209" t="str">
        <f>+IFERROR(VLOOKUP(A32,ConsolidatedBudget!$A$39:$E$48,2,FALSE),"")</f>
        <v/>
      </c>
      <c r="C32" s="208" t="str">
        <f>+IFERROR(VLOOKUP(A32,ConsolidatedBudget!$A$39:$E$48,4,FALSE),"")</f>
        <v/>
      </c>
      <c r="D32" s="281"/>
      <c r="E32" s="209" t="str">
        <f>+IFERROR(VLOOKUP(D32,'Affiliated entities'!$A$6:$E$36,2,FALSE),"")</f>
        <v/>
      </c>
      <c r="F32" s="208" t="str">
        <f>+IFERROR(VLOOKUP(D32,'Affiliated entities'!$A$6:$E$36,4,FALSE),"")</f>
        <v/>
      </c>
      <c r="G32" s="267"/>
      <c r="H32" s="267"/>
      <c r="I32" s="267"/>
      <c r="J32" s="237"/>
      <c r="K32" s="237"/>
      <c r="L32" s="237"/>
      <c r="M32" s="282"/>
      <c r="N32" s="283">
        <f t="shared" si="0"/>
        <v>0</v>
      </c>
      <c r="O32" s="317" t="str">
        <f>IF(N32="error",Translation!A$180,"")</f>
        <v/>
      </c>
    </row>
    <row r="33" spans="1:15" s="112" customFormat="1" ht="33.75" customHeight="1" x14ac:dyDescent="0.3">
      <c r="A33" s="267"/>
      <c r="B33" s="209" t="str">
        <f>+IFERROR(VLOOKUP(A33,ConsolidatedBudget!$A$39:$E$48,2,FALSE),"")</f>
        <v/>
      </c>
      <c r="C33" s="208" t="str">
        <f>+IFERROR(VLOOKUP(A33,ConsolidatedBudget!$A$39:$E$48,4,FALSE),"")</f>
        <v/>
      </c>
      <c r="D33" s="281"/>
      <c r="E33" s="209" t="str">
        <f>+IFERROR(VLOOKUP(D33,'Affiliated entities'!$A$6:$E$36,2,FALSE),"")</f>
        <v/>
      </c>
      <c r="F33" s="208" t="str">
        <f>+IFERROR(VLOOKUP(D33,'Affiliated entities'!$A$6:$E$36,4,FALSE),"")</f>
        <v/>
      </c>
      <c r="G33" s="267"/>
      <c r="H33" s="267"/>
      <c r="I33" s="267"/>
      <c r="J33" s="237"/>
      <c r="K33" s="237"/>
      <c r="L33" s="237"/>
      <c r="M33" s="282"/>
      <c r="N33" s="283">
        <f t="shared" si="0"/>
        <v>0</v>
      </c>
      <c r="O33" s="317" t="str">
        <f>IF(N33="error",Translation!A$180,"")</f>
        <v/>
      </c>
    </row>
    <row r="34" spans="1:15" s="125" customFormat="1" ht="24.9" customHeight="1" thickBot="1" x14ac:dyDescent="0.3">
      <c r="A34" s="553" t="str">
        <f>Translation!A167</f>
        <v xml:space="preserve">TOTAL travel &amp; subsistence costs </v>
      </c>
      <c r="B34" s="554"/>
      <c r="C34" s="554"/>
      <c r="D34" s="554"/>
      <c r="E34" s="554"/>
      <c r="F34" s="554"/>
      <c r="G34" s="554"/>
      <c r="H34" s="555"/>
      <c r="I34" s="311"/>
      <c r="J34" s="127">
        <f>SUM(J4:J33)</f>
        <v>0</v>
      </c>
      <c r="K34" s="127">
        <f>SUM(K4:K33)</f>
        <v>0</v>
      </c>
      <c r="L34" s="128"/>
      <c r="M34" s="129"/>
      <c r="N34" s="130">
        <f>SUM(N4:N33)</f>
        <v>0</v>
      </c>
    </row>
    <row r="35" spans="1:15" s="112" customFormat="1" x14ac:dyDescent="0.3"/>
  </sheetData>
  <sheetProtection password="DB79" sheet="1" objects="1" scenarios="1"/>
  <customSheetViews>
    <customSheetView guid="{66AF0A42-F63F-4FA7-868C-A359F93CB329}" scale="70" fitToPage="1" hiddenRows="1" hiddenColumns="1">
      <selection sqref="A1:C2"/>
      <pageMargins left="0.23622047244094491" right="0.23622047244094491" top="0.74803149606299213" bottom="0.74803149606299213" header="0.31496062992125984" footer="0.31496062992125984"/>
      <printOptions horizontalCentered="1"/>
      <pageSetup paperSize="9" scale="64" orientation="landscape" r:id="rId1"/>
      <headerFooter alignWithMargins="0">
        <oddHeader>&amp;CTravel and subsistence for project staff</oddHeader>
        <oddFooter>&amp;L&amp;F&amp;CPage &amp;P of &amp;N&amp;R&amp;D  &amp;T</oddFooter>
      </headerFooter>
    </customSheetView>
  </customSheetViews>
  <mergeCells count="8">
    <mergeCell ref="I2:I3"/>
    <mergeCell ref="H2:H3"/>
    <mergeCell ref="A34:H34"/>
    <mergeCell ref="G2:G3"/>
    <mergeCell ref="D1:F1"/>
    <mergeCell ref="D2:D3"/>
    <mergeCell ref="E2:E3"/>
    <mergeCell ref="F2:F3"/>
  </mergeCells>
  <phoneticPr fontId="8" type="noConversion"/>
  <conditionalFormatting sqref="O4:O33">
    <cfRule type="containsText" dxfId="2" priority="1" operator="containsText" text="Please fill all the fields in the row">
      <formula>NOT(ISERROR(SEARCH("Please fill all the fields in the row",O4)))</formula>
    </cfRule>
  </conditionalFormatting>
  <dataValidations count="4">
    <dataValidation type="list" allowBlank="1" showInputMessage="1" showErrorMessage="1" sqref="G4:G33">
      <formula1>Countries</formula1>
    </dataValidation>
    <dataValidation type="whole" operator="greaterThanOrEqual" allowBlank="1" showInputMessage="1" showErrorMessage="1" sqref="J4:K33">
      <formula1>0</formula1>
    </dataValidation>
    <dataValidation type="list" allowBlank="1" showInputMessage="1" showErrorMessage="1" sqref="A4:A33">
      <formula1>Partners</formula1>
    </dataValidation>
    <dataValidation type="list" allowBlank="1" showInputMessage="1" showErrorMessage="1" sqref="D4:D33">
      <formula1>AFE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2"/>
  <headerFooter alignWithMargins="0">
    <oddHeader>&amp;CTravel and subsistence for project staff</oddHeader>
    <oddFooter>&amp;L&amp;F&amp;CPage &amp;P of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8"/>
  <sheetViews>
    <sheetView zoomScale="83" zoomScaleNormal="83" workbookViewId="0">
      <selection activeCell="G4" sqref="G4:L4"/>
    </sheetView>
  </sheetViews>
  <sheetFormatPr defaultColWidth="0" defaultRowHeight="13.8" zeroHeight="1" x14ac:dyDescent="0.3"/>
  <cols>
    <col min="1" max="1" width="9" style="2" customWidth="1"/>
    <col min="2" max="3" width="14.33203125" style="2" customWidth="1"/>
    <col min="4" max="4" width="6.109375" style="2" bestFit="1" customWidth="1"/>
    <col min="5" max="5" width="5.6640625" style="2" bestFit="1" customWidth="1"/>
    <col min="6" max="6" width="7.5546875" style="2" bestFit="1" customWidth="1"/>
    <col min="7" max="7" width="35.44140625" style="2" customWidth="1"/>
    <col min="8" max="8" width="38.109375" style="2" customWidth="1"/>
    <col min="9" max="10" width="11.109375" style="2" customWidth="1"/>
    <col min="11" max="11" width="12" style="2" customWidth="1"/>
    <col min="12" max="12" width="13.109375" style="2" customWidth="1"/>
    <col min="13" max="13" width="14" style="2" customWidth="1"/>
    <col min="14" max="14" width="21.109375" style="2" customWidth="1"/>
    <col min="15" max="16384" width="0" style="2" hidden="1"/>
  </cols>
  <sheetData>
    <row r="1" spans="1:14" ht="14.4" thickBot="1" x14ac:dyDescent="0.35">
      <c r="A1" s="112"/>
      <c r="B1" s="112"/>
      <c r="C1" s="112"/>
      <c r="D1" s="537" t="str">
        <f>+Translation!A178</f>
        <v>Affiliated entities</v>
      </c>
      <c r="E1" s="538"/>
      <c r="F1" s="558"/>
      <c r="G1" s="112"/>
      <c r="H1" s="112"/>
      <c r="I1" s="112"/>
      <c r="J1" s="112"/>
      <c r="K1" s="112"/>
      <c r="L1" s="112"/>
      <c r="M1" s="112"/>
      <c r="N1" s="112"/>
    </row>
    <row r="2" spans="1:14" s="4" customFormat="1" ht="43.5" customHeight="1" thickTop="1" x14ac:dyDescent="0.3">
      <c r="A2" s="549" t="str">
        <f>Translation!A115</f>
        <v>Partner</v>
      </c>
      <c r="B2" s="549" t="str">
        <f>Translation!A92</f>
        <v>Name</v>
      </c>
      <c r="C2" s="549" t="str">
        <f>Translation!A30</f>
        <v>Country</v>
      </c>
      <c r="D2" s="549" t="s">
        <v>535</v>
      </c>
      <c r="E2" s="549" t="str">
        <f>+B2</f>
        <v>Name</v>
      </c>
      <c r="F2" s="549" t="str">
        <f>+C2</f>
        <v>Country</v>
      </c>
      <c r="G2" s="559" t="str">
        <f>Translation!A38</f>
        <v>Description</v>
      </c>
      <c r="H2" s="561" t="str">
        <f>Translation!A77</f>
        <v>Justification - Work Package Title/Number</v>
      </c>
      <c r="I2" s="118" t="str">
        <f>Translation!A97</f>
        <v>Number of items</v>
      </c>
      <c r="J2" s="118" t="str">
        <f>Translation!A26</f>
        <v>Cost per Item</v>
      </c>
      <c r="K2" s="118" t="str">
        <f>Translation!A175</f>
        <v>Usage rate %</v>
      </c>
      <c r="L2" s="118" t="str">
        <f>Translation!A37</f>
        <v>Depreciation rate %</v>
      </c>
      <c r="M2" s="119" t="str">
        <f>Translation!A152</f>
        <v xml:space="preserve">Total costs </v>
      </c>
      <c r="N2" s="120"/>
    </row>
    <row r="3" spans="1:14" s="3" customFormat="1" ht="14.4" thickBot="1" x14ac:dyDescent="0.35">
      <c r="A3" s="550"/>
      <c r="B3" s="550"/>
      <c r="C3" s="550"/>
      <c r="D3" s="550"/>
      <c r="E3" s="550"/>
      <c r="F3" s="550"/>
      <c r="G3" s="560"/>
      <c r="H3" s="562"/>
      <c r="I3" s="121" t="s">
        <v>4</v>
      </c>
      <c r="J3" s="121" t="s">
        <v>5</v>
      </c>
      <c r="K3" s="121" t="s">
        <v>6</v>
      </c>
      <c r="L3" s="121" t="s">
        <v>7</v>
      </c>
      <c r="M3" s="122" t="s">
        <v>32</v>
      </c>
      <c r="N3" s="123"/>
    </row>
    <row r="4" spans="1:14" s="14" customFormat="1" ht="29.25" customHeight="1" x14ac:dyDescent="0.25">
      <c r="A4" s="232"/>
      <c r="B4" s="209" t="str">
        <f>+IFERROR(VLOOKUP(A4,ConsolidatedBudget!$A$39:$E$48,2,FALSE),"")</f>
        <v/>
      </c>
      <c r="C4" s="208" t="str">
        <f>+IFERROR(VLOOKUP(A4,ConsolidatedBudget!$A$39:$E$48,4,FALSE),"")</f>
        <v/>
      </c>
      <c r="D4" s="233"/>
      <c r="E4" s="230" t="str">
        <f>+IFERROR(VLOOKUP(D4,'Affiliated entities'!$A$6:$E$36,2,FALSE),"")</f>
        <v/>
      </c>
      <c r="F4" s="231" t="str">
        <f>+IFERROR(VLOOKUP(D4,'Affiliated entities'!$A$6:$E$36,4,FALSE),"")</f>
        <v/>
      </c>
      <c r="G4" s="243"/>
      <c r="H4" s="244"/>
      <c r="I4" s="318"/>
      <c r="J4" s="318"/>
      <c r="K4" s="245"/>
      <c r="L4" s="245"/>
      <c r="M4" s="246">
        <f>IF(ISBLANK(A4),0,IF(OR(ISBLANK(A4),ISBLANK(D4),ISBLANK(G4),ISBLANK(H4),ISBLANK(I4),ISBLANK(J4),ISBLANK(K4),ISBLANK(L4)),"ERROR",ROUND(I4*J4*K4*L4,0)))</f>
        <v>0</v>
      </c>
      <c r="N4" s="111" t="str">
        <f>IF(M4="error",Translation!A$180,"")</f>
        <v/>
      </c>
    </row>
    <row r="5" spans="1:14" s="14" customFormat="1" ht="29.25" customHeight="1" x14ac:dyDescent="0.25">
      <c r="A5" s="234"/>
      <c r="B5" s="209" t="str">
        <f>+IFERROR(VLOOKUP(A5,ConsolidatedBudget!$A$39:$E$48,2,FALSE),"")</f>
        <v/>
      </c>
      <c r="C5" s="208" t="str">
        <f>+IFERROR(VLOOKUP(A5,ConsolidatedBudget!$A$39:$E$48,4,FALSE),"")</f>
        <v/>
      </c>
      <c r="D5" s="233"/>
      <c r="E5" s="247"/>
      <c r="F5" s="247"/>
      <c r="G5" s="235"/>
      <c r="H5" s="236"/>
      <c r="I5" s="282"/>
      <c r="J5" s="282"/>
      <c r="K5" s="248"/>
      <c r="L5" s="249"/>
      <c r="M5" s="250">
        <f t="shared" ref="M5:M33" si="0">IF(ISBLANK(A5),0,IF(OR(ISBLANK(A5),ISBLANK(D5),ISBLANK(G5),ISBLANK(H5),ISBLANK(I5),ISBLANK(J5),ISBLANK(K5),ISBLANK(L5)),"ERROR",ROUND(I5*J5*K5*L5,0)))</f>
        <v>0</v>
      </c>
      <c r="N5" s="125" t="str">
        <f>IF(M5="error",Translation!A$180,"")</f>
        <v/>
      </c>
    </row>
    <row r="6" spans="1:14" s="14" customFormat="1" ht="29.25" customHeight="1" x14ac:dyDescent="0.25">
      <c r="A6" s="234"/>
      <c r="B6" s="209" t="str">
        <f>+IFERROR(VLOOKUP(A6,ConsolidatedBudget!$A$39:$E$48,2,FALSE),"")</f>
        <v/>
      </c>
      <c r="C6" s="208" t="str">
        <f>+IFERROR(VLOOKUP(A6,ConsolidatedBudget!$A$39:$E$48,4,FALSE),"")</f>
        <v/>
      </c>
      <c r="D6" s="233"/>
      <c r="E6" s="247"/>
      <c r="F6" s="247"/>
      <c r="G6" s="235"/>
      <c r="H6" s="236"/>
      <c r="I6" s="282"/>
      <c r="J6" s="282"/>
      <c r="K6" s="248"/>
      <c r="L6" s="249"/>
      <c r="M6" s="250">
        <f t="shared" si="0"/>
        <v>0</v>
      </c>
      <c r="N6" s="125" t="str">
        <f>IF(M6="error",Translation!A$180,"")</f>
        <v/>
      </c>
    </row>
    <row r="7" spans="1:14" s="14" customFormat="1" ht="29.25" customHeight="1" x14ac:dyDescent="0.25">
      <c r="A7" s="234"/>
      <c r="B7" s="209" t="str">
        <f>+IFERROR(VLOOKUP(A7,ConsolidatedBudget!$A$39:$E$48,2,FALSE),"")</f>
        <v/>
      </c>
      <c r="C7" s="208" t="str">
        <f>+IFERROR(VLOOKUP(A7,ConsolidatedBudget!$A$39:$E$48,4,FALSE),"")</f>
        <v/>
      </c>
      <c r="D7" s="233"/>
      <c r="E7" s="247"/>
      <c r="F7" s="247"/>
      <c r="G7" s="235"/>
      <c r="H7" s="236"/>
      <c r="I7" s="282"/>
      <c r="J7" s="282"/>
      <c r="K7" s="248"/>
      <c r="L7" s="249"/>
      <c r="M7" s="250">
        <f t="shared" si="0"/>
        <v>0</v>
      </c>
      <c r="N7" s="125" t="str">
        <f>IF(M7="error",Translation!A$180,"")</f>
        <v/>
      </c>
    </row>
    <row r="8" spans="1:14" s="14" customFormat="1" ht="29.25" customHeight="1" x14ac:dyDescent="0.25">
      <c r="A8" s="234"/>
      <c r="B8" s="209" t="str">
        <f>+IFERROR(VLOOKUP(A8,ConsolidatedBudget!$A$39:$E$48,2,FALSE),"")</f>
        <v/>
      </c>
      <c r="C8" s="208" t="str">
        <f>+IFERROR(VLOOKUP(A8,ConsolidatedBudget!$A$39:$E$48,4,FALSE),"")</f>
        <v/>
      </c>
      <c r="D8" s="233"/>
      <c r="E8" s="247"/>
      <c r="F8" s="247"/>
      <c r="G8" s="235"/>
      <c r="H8" s="236"/>
      <c r="I8" s="282"/>
      <c r="J8" s="282"/>
      <c r="K8" s="248"/>
      <c r="L8" s="249"/>
      <c r="M8" s="250">
        <f t="shared" si="0"/>
        <v>0</v>
      </c>
      <c r="N8" s="125" t="str">
        <f>IF(M8="error",Translation!A$180,"")</f>
        <v/>
      </c>
    </row>
    <row r="9" spans="1:14" s="14" customFormat="1" ht="29.25" customHeight="1" x14ac:dyDescent="0.25">
      <c r="A9" s="234"/>
      <c r="B9" s="209" t="str">
        <f>+IFERROR(VLOOKUP(A9,ConsolidatedBudget!$A$39:$E$48,2,FALSE),"")</f>
        <v/>
      </c>
      <c r="C9" s="208" t="str">
        <f>+IFERROR(VLOOKUP(A9,ConsolidatedBudget!$A$39:$E$48,4,FALSE),"")</f>
        <v/>
      </c>
      <c r="D9" s="233"/>
      <c r="E9" s="247"/>
      <c r="F9" s="247"/>
      <c r="G9" s="235"/>
      <c r="H9" s="236"/>
      <c r="I9" s="282"/>
      <c r="J9" s="282"/>
      <c r="K9" s="248"/>
      <c r="L9" s="249"/>
      <c r="M9" s="250">
        <f t="shared" si="0"/>
        <v>0</v>
      </c>
      <c r="N9" s="125" t="str">
        <f>IF(M9="error",Translation!A$180,"")</f>
        <v/>
      </c>
    </row>
    <row r="10" spans="1:14" s="14" customFormat="1" ht="29.25" customHeight="1" x14ac:dyDescent="0.25">
      <c r="A10" s="234"/>
      <c r="B10" s="209" t="str">
        <f>+IFERROR(VLOOKUP(A10,ConsolidatedBudget!$A$39:$E$48,2,FALSE),"")</f>
        <v/>
      </c>
      <c r="C10" s="208" t="str">
        <f>+IFERROR(VLOOKUP(A10,ConsolidatedBudget!$A$39:$E$48,4,FALSE),"")</f>
        <v/>
      </c>
      <c r="D10" s="233"/>
      <c r="E10" s="247"/>
      <c r="F10" s="247"/>
      <c r="G10" s="235"/>
      <c r="H10" s="236"/>
      <c r="I10" s="282"/>
      <c r="J10" s="282"/>
      <c r="K10" s="248"/>
      <c r="L10" s="249"/>
      <c r="M10" s="250">
        <f t="shared" si="0"/>
        <v>0</v>
      </c>
      <c r="N10" s="125" t="str">
        <f>IF(M10="error",Translation!A$180,"")</f>
        <v/>
      </c>
    </row>
    <row r="11" spans="1:14" s="14" customFormat="1" ht="29.25" customHeight="1" x14ac:dyDescent="0.25">
      <c r="A11" s="234"/>
      <c r="B11" s="209" t="str">
        <f>+IFERROR(VLOOKUP(A11,ConsolidatedBudget!$A$39:$E$48,2,FALSE),"")</f>
        <v/>
      </c>
      <c r="C11" s="208" t="str">
        <f>+IFERROR(VLOOKUP(A11,ConsolidatedBudget!$A$39:$E$48,4,FALSE),"")</f>
        <v/>
      </c>
      <c r="D11" s="233"/>
      <c r="E11" s="247"/>
      <c r="F11" s="247"/>
      <c r="G11" s="235"/>
      <c r="H11" s="236"/>
      <c r="I11" s="282"/>
      <c r="J11" s="282"/>
      <c r="K11" s="248"/>
      <c r="L11" s="249"/>
      <c r="M11" s="250">
        <f t="shared" si="0"/>
        <v>0</v>
      </c>
      <c r="N11" s="125" t="str">
        <f>IF(M11="error",Translation!A$180,"")</f>
        <v/>
      </c>
    </row>
    <row r="12" spans="1:14" s="14" customFormat="1" ht="29.25" customHeight="1" x14ac:dyDescent="0.25">
      <c r="A12" s="234"/>
      <c r="B12" s="209" t="str">
        <f>+IFERROR(VLOOKUP(A12,ConsolidatedBudget!$A$39:$E$48,2,FALSE),"")</f>
        <v/>
      </c>
      <c r="C12" s="208" t="str">
        <f>+IFERROR(VLOOKUP(A12,ConsolidatedBudget!$A$39:$E$48,4,FALSE),"")</f>
        <v/>
      </c>
      <c r="D12" s="233"/>
      <c r="E12" s="247"/>
      <c r="F12" s="247"/>
      <c r="G12" s="235"/>
      <c r="H12" s="236"/>
      <c r="I12" s="282"/>
      <c r="J12" s="282"/>
      <c r="K12" s="248"/>
      <c r="L12" s="249"/>
      <c r="M12" s="250">
        <f t="shared" si="0"/>
        <v>0</v>
      </c>
      <c r="N12" s="125" t="str">
        <f>IF(M12="error",Translation!A$180,"")</f>
        <v/>
      </c>
    </row>
    <row r="13" spans="1:14" s="14" customFormat="1" ht="29.25" customHeight="1" x14ac:dyDescent="0.25">
      <c r="A13" s="234"/>
      <c r="B13" s="209" t="str">
        <f>+IFERROR(VLOOKUP(A13,ConsolidatedBudget!$A$39:$E$48,2,FALSE),"")</f>
        <v/>
      </c>
      <c r="C13" s="208" t="str">
        <f>+IFERROR(VLOOKUP(A13,ConsolidatedBudget!$A$39:$E$48,4,FALSE),"")</f>
        <v/>
      </c>
      <c r="D13" s="233"/>
      <c r="E13" s="247"/>
      <c r="F13" s="247"/>
      <c r="G13" s="235"/>
      <c r="H13" s="236"/>
      <c r="I13" s="282"/>
      <c r="J13" s="282"/>
      <c r="K13" s="248"/>
      <c r="L13" s="249"/>
      <c r="M13" s="250">
        <f t="shared" si="0"/>
        <v>0</v>
      </c>
      <c r="N13" s="125" t="str">
        <f>IF(M13="error",Translation!A$180,"")</f>
        <v/>
      </c>
    </row>
    <row r="14" spans="1:14" s="14" customFormat="1" ht="29.25" customHeight="1" x14ac:dyDescent="0.25">
      <c r="A14" s="234"/>
      <c r="B14" s="209" t="str">
        <f>+IFERROR(VLOOKUP(A14,ConsolidatedBudget!$A$39:$E$48,2,FALSE),"")</f>
        <v/>
      </c>
      <c r="C14" s="208" t="str">
        <f>+IFERROR(VLOOKUP(A14,ConsolidatedBudget!$A$39:$E$48,4,FALSE),"")</f>
        <v/>
      </c>
      <c r="D14" s="233"/>
      <c r="E14" s="247"/>
      <c r="F14" s="247"/>
      <c r="G14" s="235"/>
      <c r="H14" s="236"/>
      <c r="I14" s="282"/>
      <c r="J14" s="282"/>
      <c r="K14" s="248"/>
      <c r="L14" s="249"/>
      <c r="M14" s="250">
        <f t="shared" si="0"/>
        <v>0</v>
      </c>
      <c r="N14" s="125" t="str">
        <f>IF(M14="error",Translation!A$180,"")</f>
        <v/>
      </c>
    </row>
    <row r="15" spans="1:14" s="14" customFormat="1" ht="29.25" customHeight="1" x14ac:dyDescent="0.25">
      <c r="A15" s="234"/>
      <c r="B15" s="209" t="str">
        <f>+IFERROR(VLOOKUP(A15,ConsolidatedBudget!$A$39:$E$48,2,FALSE),"")</f>
        <v/>
      </c>
      <c r="C15" s="208" t="str">
        <f>+IFERROR(VLOOKUP(A15,ConsolidatedBudget!$A$39:$E$48,4,FALSE),"")</f>
        <v/>
      </c>
      <c r="D15" s="233"/>
      <c r="E15" s="247"/>
      <c r="F15" s="247"/>
      <c r="G15" s="235"/>
      <c r="H15" s="236"/>
      <c r="I15" s="282"/>
      <c r="J15" s="282"/>
      <c r="K15" s="248"/>
      <c r="L15" s="249"/>
      <c r="M15" s="250">
        <f t="shared" si="0"/>
        <v>0</v>
      </c>
      <c r="N15" s="125" t="str">
        <f>IF(M15="error",Translation!A$180,"")</f>
        <v/>
      </c>
    </row>
    <row r="16" spans="1:14" s="14" customFormat="1" ht="29.25" customHeight="1" x14ac:dyDescent="0.25">
      <c r="A16" s="234"/>
      <c r="B16" s="209" t="str">
        <f>+IFERROR(VLOOKUP(A16,ConsolidatedBudget!$A$39:$E$48,2,FALSE),"")</f>
        <v/>
      </c>
      <c r="C16" s="208" t="str">
        <f>+IFERROR(VLOOKUP(A16,ConsolidatedBudget!$A$39:$E$48,4,FALSE),"")</f>
        <v/>
      </c>
      <c r="D16" s="233"/>
      <c r="E16" s="247"/>
      <c r="F16" s="247"/>
      <c r="G16" s="235"/>
      <c r="H16" s="236"/>
      <c r="I16" s="282"/>
      <c r="J16" s="282"/>
      <c r="K16" s="248"/>
      <c r="L16" s="249"/>
      <c r="M16" s="250">
        <f t="shared" si="0"/>
        <v>0</v>
      </c>
      <c r="N16" s="125" t="str">
        <f>IF(M16="error",Translation!A$180,"")</f>
        <v/>
      </c>
    </row>
    <row r="17" spans="1:14" s="14" customFormat="1" ht="29.25" customHeight="1" x14ac:dyDescent="0.25">
      <c r="A17" s="234"/>
      <c r="B17" s="209" t="str">
        <f>+IFERROR(VLOOKUP(A17,ConsolidatedBudget!$A$39:$E$48,2,FALSE),"")</f>
        <v/>
      </c>
      <c r="C17" s="208" t="str">
        <f>+IFERROR(VLOOKUP(A17,ConsolidatedBudget!$A$39:$E$48,4,FALSE),"")</f>
        <v/>
      </c>
      <c r="D17" s="233"/>
      <c r="E17" s="247"/>
      <c r="F17" s="247"/>
      <c r="G17" s="235"/>
      <c r="H17" s="236"/>
      <c r="I17" s="282"/>
      <c r="J17" s="282"/>
      <c r="K17" s="248"/>
      <c r="L17" s="249"/>
      <c r="M17" s="250">
        <f t="shared" si="0"/>
        <v>0</v>
      </c>
      <c r="N17" s="125" t="str">
        <f>IF(M17="error",Translation!A$180,"")</f>
        <v/>
      </c>
    </row>
    <row r="18" spans="1:14" s="14" customFormat="1" ht="29.25" customHeight="1" x14ac:dyDescent="0.25">
      <c r="A18" s="234"/>
      <c r="B18" s="209" t="str">
        <f>+IFERROR(VLOOKUP(A18,ConsolidatedBudget!$A$39:$E$48,2,FALSE),"")</f>
        <v/>
      </c>
      <c r="C18" s="208" t="str">
        <f>+IFERROR(VLOOKUP(A18,ConsolidatedBudget!$A$39:$E$48,4,FALSE),"")</f>
        <v/>
      </c>
      <c r="D18" s="233"/>
      <c r="E18" s="247"/>
      <c r="F18" s="247"/>
      <c r="G18" s="235"/>
      <c r="H18" s="236"/>
      <c r="I18" s="282"/>
      <c r="J18" s="282"/>
      <c r="K18" s="248"/>
      <c r="L18" s="249"/>
      <c r="M18" s="250">
        <f t="shared" si="0"/>
        <v>0</v>
      </c>
      <c r="N18" s="125" t="str">
        <f>IF(M18="error",Translation!A$180,"")</f>
        <v/>
      </c>
    </row>
    <row r="19" spans="1:14" s="14" customFormat="1" ht="29.25" customHeight="1" x14ac:dyDescent="0.25">
      <c r="A19" s="234"/>
      <c r="B19" s="209" t="str">
        <f>+IFERROR(VLOOKUP(A19,ConsolidatedBudget!$A$39:$E$48,2,FALSE),"")</f>
        <v/>
      </c>
      <c r="C19" s="208" t="str">
        <f>+IFERROR(VLOOKUP(A19,ConsolidatedBudget!$A$39:$E$48,4,FALSE),"")</f>
        <v/>
      </c>
      <c r="D19" s="233"/>
      <c r="E19" s="247"/>
      <c r="F19" s="247"/>
      <c r="G19" s="235"/>
      <c r="H19" s="236"/>
      <c r="I19" s="282"/>
      <c r="J19" s="282"/>
      <c r="K19" s="248"/>
      <c r="L19" s="249"/>
      <c r="M19" s="250">
        <f t="shared" si="0"/>
        <v>0</v>
      </c>
      <c r="N19" s="125" t="str">
        <f>IF(M19="error",Translation!A$180,"")</f>
        <v/>
      </c>
    </row>
    <row r="20" spans="1:14" s="14" customFormat="1" ht="29.25" customHeight="1" x14ac:dyDescent="0.25">
      <c r="A20" s="234"/>
      <c r="B20" s="209" t="str">
        <f>+IFERROR(VLOOKUP(A20,ConsolidatedBudget!$A$39:$E$48,2,FALSE),"")</f>
        <v/>
      </c>
      <c r="C20" s="208" t="str">
        <f>+IFERROR(VLOOKUP(A20,ConsolidatedBudget!$A$39:$E$48,4,FALSE),"")</f>
        <v/>
      </c>
      <c r="D20" s="233"/>
      <c r="E20" s="247"/>
      <c r="F20" s="247"/>
      <c r="G20" s="235"/>
      <c r="H20" s="236"/>
      <c r="I20" s="282"/>
      <c r="J20" s="282"/>
      <c r="K20" s="248"/>
      <c r="L20" s="249"/>
      <c r="M20" s="250">
        <f t="shared" si="0"/>
        <v>0</v>
      </c>
      <c r="N20" s="125" t="str">
        <f>IF(M20="error",Translation!A$180,"")</f>
        <v/>
      </c>
    </row>
    <row r="21" spans="1:14" s="14" customFormat="1" ht="29.25" customHeight="1" x14ac:dyDescent="0.25">
      <c r="A21" s="234"/>
      <c r="B21" s="209" t="str">
        <f>+IFERROR(VLOOKUP(A21,ConsolidatedBudget!$A$39:$E$48,2,FALSE),"")</f>
        <v/>
      </c>
      <c r="C21" s="208" t="str">
        <f>+IFERROR(VLOOKUP(A21,ConsolidatedBudget!$A$39:$E$48,4,FALSE),"")</f>
        <v/>
      </c>
      <c r="D21" s="233"/>
      <c r="E21" s="247"/>
      <c r="F21" s="247"/>
      <c r="G21" s="235"/>
      <c r="H21" s="236"/>
      <c r="I21" s="282"/>
      <c r="J21" s="282"/>
      <c r="K21" s="248"/>
      <c r="L21" s="249"/>
      <c r="M21" s="250">
        <f t="shared" si="0"/>
        <v>0</v>
      </c>
      <c r="N21" s="125" t="str">
        <f>IF(M21="error",Translation!A$180,"")</f>
        <v/>
      </c>
    </row>
    <row r="22" spans="1:14" s="14" customFormat="1" ht="29.25" customHeight="1" x14ac:dyDescent="0.25">
      <c r="A22" s="234"/>
      <c r="B22" s="209" t="str">
        <f>+IFERROR(VLOOKUP(A22,ConsolidatedBudget!$A$39:$E$48,2,FALSE),"")</f>
        <v/>
      </c>
      <c r="C22" s="208" t="str">
        <f>+IFERROR(VLOOKUP(A22,ConsolidatedBudget!$A$39:$E$48,4,FALSE),"")</f>
        <v/>
      </c>
      <c r="D22" s="233"/>
      <c r="E22" s="247"/>
      <c r="F22" s="247"/>
      <c r="G22" s="235"/>
      <c r="H22" s="236"/>
      <c r="I22" s="282"/>
      <c r="J22" s="282"/>
      <c r="K22" s="248"/>
      <c r="L22" s="249"/>
      <c r="M22" s="250">
        <f t="shared" si="0"/>
        <v>0</v>
      </c>
      <c r="N22" s="125" t="str">
        <f>IF(M22="error",Translation!A$180,"")</f>
        <v/>
      </c>
    </row>
    <row r="23" spans="1:14" s="14" customFormat="1" ht="29.25" customHeight="1" x14ac:dyDescent="0.25">
      <c r="A23" s="234"/>
      <c r="B23" s="209" t="str">
        <f>+IFERROR(VLOOKUP(A23,ConsolidatedBudget!$A$39:$E$48,2,FALSE),"")</f>
        <v/>
      </c>
      <c r="C23" s="208" t="str">
        <f>+IFERROR(VLOOKUP(A23,ConsolidatedBudget!$A$39:$E$48,4,FALSE),"")</f>
        <v/>
      </c>
      <c r="D23" s="233"/>
      <c r="E23" s="247"/>
      <c r="F23" s="247"/>
      <c r="G23" s="235"/>
      <c r="H23" s="236"/>
      <c r="I23" s="282"/>
      <c r="J23" s="282"/>
      <c r="K23" s="248"/>
      <c r="L23" s="249"/>
      <c r="M23" s="250">
        <f t="shared" si="0"/>
        <v>0</v>
      </c>
      <c r="N23" s="125" t="str">
        <f>IF(M23="error",Translation!A$180,"")</f>
        <v/>
      </c>
    </row>
    <row r="24" spans="1:14" s="14" customFormat="1" ht="29.25" customHeight="1" x14ac:dyDescent="0.25">
      <c r="A24" s="234"/>
      <c r="B24" s="209" t="str">
        <f>+IFERROR(VLOOKUP(A24,ConsolidatedBudget!$A$39:$E$48,2,FALSE),"")</f>
        <v/>
      </c>
      <c r="C24" s="208" t="str">
        <f>+IFERROR(VLOOKUP(A24,ConsolidatedBudget!$A$39:$E$48,4,FALSE),"")</f>
        <v/>
      </c>
      <c r="D24" s="233"/>
      <c r="E24" s="247"/>
      <c r="F24" s="247"/>
      <c r="G24" s="235"/>
      <c r="H24" s="236"/>
      <c r="I24" s="282"/>
      <c r="J24" s="282"/>
      <c r="K24" s="248"/>
      <c r="L24" s="249"/>
      <c r="M24" s="250">
        <f t="shared" si="0"/>
        <v>0</v>
      </c>
      <c r="N24" s="125" t="str">
        <f>IF(M24="error",Translation!A$180,"")</f>
        <v/>
      </c>
    </row>
    <row r="25" spans="1:14" s="14" customFormat="1" ht="29.25" customHeight="1" x14ac:dyDescent="0.25">
      <c r="A25" s="234"/>
      <c r="B25" s="209" t="str">
        <f>+IFERROR(VLOOKUP(A25,ConsolidatedBudget!$A$39:$E$48,2,FALSE),"")</f>
        <v/>
      </c>
      <c r="C25" s="208" t="str">
        <f>+IFERROR(VLOOKUP(A25,ConsolidatedBudget!$A$39:$E$48,4,FALSE),"")</f>
        <v/>
      </c>
      <c r="D25" s="233"/>
      <c r="E25" s="247"/>
      <c r="F25" s="247"/>
      <c r="G25" s="235"/>
      <c r="H25" s="236"/>
      <c r="I25" s="282"/>
      <c r="J25" s="282"/>
      <c r="K25" s="248"/>
      <c r="L25" s="249"/>
      <c r="M25" s="250">
        <f t="shared" si="0"/>
        <v>0</v>
      </c>
      <c r="N25" s="125" t="str">
        <f>IF(M25="error",Translation!A$180,"")</f>
        <v/>
      </c>
    </row>
    <row r="26" spans="1:14" s="14" customFormat="1" ht="29.25" customHeight="1" x14ac:dyDescent="0.25">
      <c r="A26" s="234"/>
      <c r="B26" s="209" t="str">
        <f>+IFERROR(VLOOKUP(A26,ConsolidatedBudget!$A$39:$E$48,2,FALSE),"")</f>
        <v/>
      </c>
      <c r="C26" s="208" t="str">
        <f>+IFERROR(VLOOKUP(A26,ConsolidatedBudget!$A$39:$E$48,4,FALSE),"")</f>
        <v/>
      </c>
      <c r="D26" s="233"/>
      <c r="E26" s="247"/>
      <c r="F26" s="247"/>
      <c r="G26" s="235"/>
      <c r="H26" s="236"/>
      <c r="I26" s="282"/>
      <c r="J26" s="282"/>
      <c r="K26" s="248"/>
      <c r="L26" s="249"/>
      <c r="M26" s="250">
        <f t="shared" si="0"/>
        <v>0</v>
      </c>
      <c r="N26" s="125" t="str">
        <f>IF(M26="error",Translation!A$180,"")</f>
        <v/>
      </c>
    </row>
    <row r="27" spans="1:14" s="14" customFormat="1" ht="29.25" customHeight="1" x14ac:dyDescent="0.25">
      <c r="A27" s="234"/>
      <c r="B27" s="209" t="str">
        <f>+IFERROR(VLOOKUP(A27,ConsolidatedBudget!$A$39:$E$48,2,FALSE),"")</f>
        <v/>
      </c>
      <c r="C27" s="208" t="str">
        <f>+IFERROR(VLOOKUP(A27,ConsolidatedBudget!$A$39:$E$48,4,FALSE),"")</f>
        <v/>
      </c>
      <c r="D27" s="233"/>
      <c r="E27" s="247"/>
      <c r="F27" s="247"/>
      <c r="G27" s="235"/>
      <c r="H27" s="236"/>
      <c r="I27" s="282"/>
      <c r="J27" s="282"/>
      <c r="K27" s="248"/>
      <c r="L27" s="249"/>
      <c r="M27" s="250">
        <f t="shared" si="0"/>
        <v>0</v>
      </c>
      <c r="N27" s="125" t="str">
        <f>IF(M27="error",Translation!A$180,"")</f>
        <v/>
      </c>
    </row>
    <row r="28" spans="1:14" s="14" customFormat="1" ht="29.25" customHeight="1" x14ac:dyDescent="0.25">
      <c r="A28" s="234"/>
      <c r="B28" s="209" t="str">
        <f>+IFERROR(VLOOKUP(A28,ConsolidatedBudget!$A$39:$E$48,2,FALSE),"")</f>
        <v/>
      </c>
      <c r="C28" s="208" t="str">
        <f>+IFERROR(VLOOKUP(A28,ConsolidatedBudget!$A$39:$E$48,4,FALSE),"")</f>
        <v/>
      </c>
      <c r="D28" s="233"/>
      <c r="E28" s="247"/>
      <c r="F28" s="247"/>
      <c r="G28" s="235"/>
      <c r="H28" s="236"/>
      <c r="I28" s="282"/>
      <c r="J28" s="282"/>
      <c r="K28" s="248"/>
      <c r="L28" s="249"/>
      <c r="M28" s="250">
        <f t="shared" si="0"/>
        <v>0</v>
      </c>
      <c r="N28" s="125" t="str">
        <f>IF(M28="error",Translation!A$180,"")</f>
        <v/>
      </c>
    </row>
    <row r="29" spans="1:14" s="14" customFormat="1" ht="29.25" customHeight="1" x14ac:dyDescent="0.25">
      <c r="A29" s="234"/>
      <c r="B29" s="209" t="str">
        <f>+IFERROR(VLOOKUP(A29,ConsolidatedBudget!$A$39:$E$48,2,FALSE),"")</f>
        <v/>
      </c>
      <c r="C29" s="208" t="str">
        <f>+IFERROR(VLOOKUP(A29,ConsolidatedBudget!$A$39:$E$48,4,FALSE),"")</f>
        <v/>
      </c>
      <c r="D29" s="233"/>
      <c r="E29" s="247"/>
      <c r="F29" s="247"/>
      <c r="G29" s="235"/>
      <c r="H29" s="236"/>
      <c r="I29" s="282"/>
      <c r="J29" s="282"/>
      <c r="K29" s="248"/>
      <c r="L29" s="249"/>
      <c r="M29" s="250">
        <f t="shared" si="0"/>
        <v>0</v>
      </c>
      <c r="N29" s="125" t="str">
        <f>IF(M29="error",Translation!A$180,"")</f>
        <v/>
      </c>
    </row>
    <row r="30" spans="1:14" s="14" customFormat="1" ht="29.25" customHeight="1" x14ac:dyDescent="0.25">
      <c r="A30" s="234"/>
      <c r="B30" s="209" t="str">
        <f>+IFERROR(VLOOKUP(A30,ConsolidatedBudget!$A$39:$E$48,2,FALSE),"")</f>
        <v/>
      </c>
      <c r="C30" s="208" t="str">
        <f>+IFERROR(VLOOKUP(A30,ConsolidatedBudget!$A$39:$E$48,4,FALSE),"")</f>
        <v/>
      </c>
      <c r="D30" s="233"/>
      <c r="E30" s="247"/>
      <c r="F30" s="247"/>
      <c r="G30" s="235"/>
      <c r="H30" s="236"/>
      <c r="I30" s="282"/>
      <c r="J30" s="282"/>
      <c r="K30" s="248"/>
      <c r="L30" s="249"/>
      <c r="M30" s="250">
        <f t="shared" si="0"/>
        <v>0</v>
      </c>
      <c r="N30" s="125" t="str">
        <f>IF(M30="error",Translation!A$180,"")</f>
        <v/>
      </c>
    </row>
    <row r="31" spans="1:14" s="14" customFormat="1" ht="29.25" customHeight="1" x14ac:dyDescent="0.25">
      <c r="A31" s="234"/>
      <c r="B31" s="209" t="str">
        <f>+IFERROR(VLOOKUP(A31,ConsolidatedBudget!$A$39:$E$48,2,FALSE),"")</f>
        <v/>
      </c>
      <c r="C31" s="208" t="str">
        <f>+IFERROR(VLOOKUP(A31,ConsolidatedBudget!$A$39:$E$48,4,FALSE),"")</f>
        <v/>
      </c>
      <c r="D31" s="233"/>
      <c r="E31" s="247"/>
      <c r="F31" s="247"/>
      <c r="G31" s="235"/>
      <c r="H31" s="236"/>
      <c r="I31" s="282"/>
      <c r="J31" s="282"/>
      <c r="K31" s="248"/>
      <c r="L31" s="249"/>
      <c r="M31" s="250">
        <f t="shared" si="0"/>
        <v>0</v>
      </c>
      <c r="N31" s="125" t="str">
        <f>IF(M31="error",Translation!A$180,"")</f>
        <v/>
      </c>
    </row>
    <row r="32" spans="1:14" s="14" customFormat="1" ht="29.25" customHeight="1" x14ac:dyDescent="0.25">
      <c r="A32" s="234"/>
      <c r="B32" s="209" t="str">
        <f>+IFERROR(VLOOKUP(A32,ConsolidatedBudget!$A$39:$E$48,2,FALSE),"")</f>
        <v/>
      </c>
      <c r="C32" s="208" t="str">
        <f>+IFERROR(VLOOKUP(A32,ConsolidatedBudget!$A$39:$E$48,4,FALSE),"")</f>
        <v/>
      </c>
      <c r="D32" s="233"/>
      <c r="E32" s="247"/>
      <c r="F32" s="247"/>
      <c r="G32" s="235"/>
      <c r="H32" s="236"/>
      <c r="I32" s="282"/>
      <c r="J32" s="282"/>
      <c r="K32" s="248"/>
      <c r="L32" s="249"/>
      <c r="M32" s="250">
        <f t="shared" si="0"/>
        <v>0</v>
      </c>
      <c r="N32" s="125" t="str">
        <f>IF(M32="error",Translation!A$180,"")</f>
        <v/>
      </c>
    </row>
    <row r="33" spans="1:14" s="14" customFormat="1" ht="29.25" customHeight="1" thickBot="1" x14ac:dyDescent="0.3">
      <c r="A33" s="240"/>
      <c r="B33" s="209" t="str">
        <f>+IFERROR(VLOOKUP(A33,ConsolidatedBudget!$A$39:$E$48,2,FALSE),"")</f>
        <v/>
      </c>
      <c r="C33" s="208" t="str">
        <f>+IFERROR(VLOOKUP(A33,ConsolidatedBudget!$A$39:$E$48,4,FALSE),"")</f>
        <v/>
      </c>
      <c r="D33" s="233"/>
      <c r="E33" s="251"/>
      <c r="F33" s="251"/>
      <c r="G33" s="241"/>
      <c r="H33" s="242"/>
      <c r="I33" s="319"/>
      <c r="J33" s="319"/>
      <c r="K33" s="252"/>
      <c r="L33" s="253"/>
      <c r="M33" s="254">
        <f t="shared" si="0"/>
        <v>0</v>
      </c>
      <c r="N33" s="125" t="str">
        <f>IF(M33="error",Translation!A$180,"")</f>
        <v/>
      </c>
    </row>
    <row r="34" spans="1:14" s="14" customFormat="1" ht="24.9" customHeight="1" thickTop="1" thickBot="1" x14ac:dyDescent="0.3">
      <c r="A34" s="563" t="str">
        <f>Translation!A154</f>
        <v>Total equipment costs</v>
      </c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5"/>
      <c r="M34" s="124">
        <f>SUM(M4:M33)</f>
        <v>0</v>
      </c>
      <c r="N34" s="125"/>
    </row>
    <row r="35" spans="1:14" ht="14.4" hidden="1" thickTop="1" x14ac:dyDescent="0.3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ht="14.4" thickTop="1" x14ac:dyDescent="0.3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hidden="1" x14ac:dyDescent="0.3"/>
    <row r="38" spans="1:14" hidden="1" x14ac:dyDescent="0.3"/>
  </sheetData>
  <sheetProtection password="C7C4" sheet="1" objects="1" scenarios="1"/>
  <customSheetViews>
    <customSheetView guid="{66AF0A42-F63F-4FA7-868C-A359F93CB329}" scale="83" fitToPage="1" hiddenRows="1" hiddenColumns="1">
      <selection activeCell="E1" sqref="E1:E2"/>
      <pageMargins left="0.74803149606299213" right="0.74803149606299213" top="0.98425196850393704" bottom="0.98425196850393704" header="0.51181102362204722" footer="0.51181102362204722"/>
      <printOptions horizontalCentered="1"/>
      <pageSetup paperSize="9" scale="74" orientation="landscape" r:id="rId1"/>
      <headerFooter alignWithMargins="0">
        <oddHeader>&amp;A</oddHeader>
        <oddFooter>&amp;L&amp;F&amp;CPage &amp;P of &amp;N&amp;R&amp;D  &amp;T</oddFooter>
      </headerFooter>
    </customSheetView>
  </customSheetViews>
  <mergeCells count="10">
    <mergeCell ref="H2:H3"/>
    <mergeCell ref="A34:L34"/>
    <mergeCell ref="A2:A3"/>
    <mergeCell ref="B2:B3"/>
    <mergeCell ref="C2:C3"/>
    <mergeCell ref="D1:F1"/>
    <mergeCell ref="D2:D3"/>
    <mergeCell ref="E2:E3"/>
    <mergeCell ref="F2:F3"/>
    <mergeCell ref="G2:G3"/>
  </mergeCells>
  <phoneticPr fontId="8" type="noConversion"/>
  <conditionalFormatting sqref="N4:N33">
    <cfRule type="containsText" dxfId="1" priority="1" operator="containsText" text="Please fill all the fields in the row">
      <formula>NOT(ISERROR(SEARCH("Please fill all the fields in the row",N4)))</formula>
    </cfRule>
  </conditionalFormatting>
  <dataValidations count="4">
    <dataValidation type="decimal" allowBlank="1" showInputMessage="1" showErrorMessage="1" sqref="K4:L33">
      <formula1>0</formula1>
      <formula2>1</formula2>
    </dataValidation>
    <dataValidation type="whole" operator="greaterThanOrEqual" allowBlank="1" showInputMessage="1" showErrorMessage="1" sqref="I4:J33">
      <formula1>0</formula1>
    </dataValidation>
    <dataValidation type="list" allowBlank="1" showInputMessage="1" showErrorMessage="1" sqref="A4:A33">
      <formula1>Partners</formula1>
    </dataValidation>
    <dataValidation type="list" allowBlank="1" showInputMessage="1" showErrorMessage="1" sqref="D4:D33">
      <formula1>AFE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r:id="rId2"/>
  <headerFooter alignWithMargins="0">
    <oddHeader>&amp;A</oddHeader>
    <oddFooter>&amp;L&amp;F&amp;CPage &amp;P of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39"/>
  <sheetViews>
    <sheetView zoomScaleNormal="100" workbookViewId="0">
      <selection activeCell="F4" sqref="F4"/>
    </sheetView>
  </sheetViews>
  <sheetFormatPr defaultColWidth="0" defaultRowHeight="13.8" zeroHeight="1" x14ac:dyDescent="0.3"/>
  <cols>
    <col min="1" max="1" width="6.44140625" style="112" bestFit="1" customWidth="1"/>
    <col min="2" max="3" width="15.44140625" style="112" customWidth="1"/>
    <col min="4" max="4" width="5.6640625" style="112" bestFit="1" customWidth="1"/>
    <col min="5" max="5" width="5.109375" style="112" bestFit="1" customWidth="1"/>
    <col min="6" max="6" width="7.109375" style="112" bestFit="1" customWidth="1"/>
    <col min="7" max="7" width="14.6640625" style="112" customWidth="1"/>
    <col min="8" max="8" width="69.109375" style="112" customWidth="1"/>
    <col min="9" max="9" width="12" style="112" customWidth="1"/>
    <col min="10" max="10" width="21.6640625" style="112" bestFit="1" customWidth="1"/>
    <col min="11" max="16384" width="0" style="112" hidden="1"/>
  </cols>
  <sheetData>
    <row r="1" spans="1:10" ht="14.4" thickBot="1" x14ac:dyDescent="0.35">
      <c r="D1" s="537" t="str">
        <f>+Translation!A178</f>
        <v>Affiliated entities</v>
      </c>
      <c r="E1" s="538"/>
      <c r="F1" s="558"/>
    </row>
    <row r="2" spans="1:10" s="115" customFormat="1" ht="26.25" customHeight="1" x14ac:dyDescent="0.25">
      <c r="A2" s="549" t="str">
        <f>Translation!A115</f>
        <v>Partner</v>
      </c>
      <c r="B2" s="549" t="str">
        <f>Translation!A92</f>
        <v>Name</v>
      </c>
      <c r="C2" s="549" t="str">
        <f>Translation!A30</f>
        <v>Country</v>
      </c>
      <c r="D2" s="549" t="s">
        <v>535</v>
      </c>
      <c r="E2" s="549" t="str">
        <f>+B2</f>
        <v>Name</v>
      </c>
      <c r="F2" s="549" t="str">
        <f>+C2</f>
        <v>Country</v>
      </c>
      <c r="G2" s="571" t="str">
        <f>Translation!A137</f>
        <v>Subcontract and Workpackage title/number</v>
      </c>
      <c r="H2" s="573" t="str">
        <f>Translation!A144</f>
        <v>Task description</v>
      </c>
      <c r="I2" s="566" t="str">
        <f>Translation!A152</f>
        <v xml:space="preserve">Total costs </v>
      </c>
      <c r="J2" s="114"/>
    </row>
    <row r="3" spans="1:10" ht="14.4" thickBot="1" x14ac:dyDescent="0.35">
      <c r="A3" s="550"/>
      <c r="B3" s="550"/>
      <c r="C3" s="550"/>
      <c r="D3" s="550"/>
      <c r="E3" s="550"/>
      <c r="F3" s="550"/>
      <c r="G3" s="572"/>
      <c r="H3" s="574"/>
      <c r="I3" s="567"/>
      <c r="J3" s="43" t="str">
        <f>IF(AND(H3="",I3=""),"",IF(AND(H3&lt;&gt;"",I3&lt;&gt;0),"","Please define a description"))</f>
        <v/>
      </c>
    </row>
    <row r="4" spans="1:10" ht="25.5" customHeight="1" x14ac:dyDescent="0.3">
      <c r="A4" s="232"/>
      <c r="B4" s="209" t="str">
        <f>+IFERROR(VLOOKUP(A4,ConsolidatedBudget!$A$39:$E$48,2,FALSE),"")</f>
        <v/>
      </c>
      <c r="C4" s="208" t="str">
        <f>+IFERROR(VLOOKUP(A4,ConsolidatedBudget!$A$39:$E$48,4,FALSE),"")</f>
        <v/>
      </c>
      <c r="D4" s="233"/>
      <c r="E4" s="230" t="str">
        <f>+IFERROR(VLOOKUP(D4,'Affiliated entities'!$A$6:$E$36,2,FALSE),"")</f>
        <v/>
      </c>
      <c r="F4" s="231" t="str">
        <f>+IFERROR(VLOOKUP(D4,'Affiliated entities'!$A$6:$E$36,4,FALSE),"")</f>
        <v/>
      </c>
      <c r="G4" s="235"/>
      <c r="H4" s="267"/>
      <c r="I4" s="268"/>
      <c r="J4" s="320" t="str">
        <f>IF(ISBLANK(A4),"",IF(OR(ISBLANK(A4),ISBLANK(D4),ISBLANK(G4),ISBLANK(H4)),Translation!$A$180," "))</f>
        <v/>
      </c>
    </row>
    <row r="5" spans="1:10" ht="25.5" customHeight="1" x14ac:dyDescent="0.3">
      <c r="A5" s="234"/>
      <c r="B5" s="209" t="str">
        <f>+IFERROR(VLOOKUP(A5,ConsolidatedBudget!$A$39:$E$48,2,FALSE),"")</f>
        <v/>
      </c>
      <c r="C5" s="208" t="str">
        <f>+IFERROR(VLOOKUP(A5,ConsolidatedBudget!$A$39:$E$48,4,FALSE),"")</f>
        <v/>
      </c>
      <c r="D5" s="233"/>
      <c r="E5" s="247"/>
      <c r="F5" s="247"/>
      <c r="G5" s="235"/>
      <c r="H5" s="267"/>
      <c r="I5" s="268"/>
      <c r="J5" s="43" t="str">
        <f>IF(ISBLANK(A5),"",IF(OR(ISBLANK(A5),ISBLANK(D5),ISBLANK(G5),ISBLANK(H5)),Translation!$A$180," "))</f>
        <v/>
      </c>
    </row>
    <row r="6" spans="1:10" ht="25.5" customHeight="1" x14ac:dyDescent="0.3">
      <c r="A6" s="234"/>
      <c r="B6" s="209" t="str">
        <f>+IFERROR(VLOOKUP(A6,ConsolidatedBudget!$A$39:$E$48,2,FALSE),"")</f>
        <v/>
      </c>
      <c r="C6" s="208" t="str">
        <f>+IFERROR(VLOOKUP(A6,ConsolidatedBudget!$A$39:$E$48,4,FALSE),"")</f>
        <v/>
      </c>
      <c r="D6" s="233"/>
      <c r="E6" s="247"/>
      <c r="F6" s="247"/>
      <c r="G6" s="235"/>
      <c r="H6" s="267"/>
      <c r="I6" s="268"/>
      <c r="J6" s="43" t="str">
        <f>IF(ISBLANK(A6),"",IF(OR(ISBLANK(A6),ISBLANK(D6),ISBLANK(G6),ISBLANK(H6)),Translation!$A$180," "))</f>
        <v/>
      </c>
    </row>
    <row r="7" spans="1:10" ht="25.5" customHeight="1" x14ac:dyDescent="0.3">
      <c r="A7" s="234"/>
      <c r="B7" s="209" t="str">
        <f>+IFERROR(VLOOKUP(A7,ConsolidatedBudget!$A$39:$E$48,2,FALSE),"")</f>
        <v/>
      </c>
      <c r="C7" s="208" t="str">
        <f>+IFERROR(VLOOKUP(A7,ConsolidatedBudget!$A$39:$E$48,4,FALSE),"")</f>
        <v/>
      </c>
      <c r="D7" s="233"/>
      <c r="E7" s="247"/>
      <c r="F7" s="247"/>
      <c r="G7" s="235"/>
      <c r="H7" s="267"/>
      <c r="I7" s="268"/>
      <c r="J7" s="43" t="str">
        <f>IF(ISBLANK(A7),"",IF(OR(ISBLANK(A7),ISBLANK(D7),ISBLANK(G7),ISBLANK(H7)),Translation!$A$180," "))</f>
        <v/>
      </c>
    </row>
    <row r="8" spans="1:10" ht="25.5" customHeight="1" x14ac:dyDescent="0.3">
      <c r="A8" s="234"/>
      <c r="B8" s="209" t="str">
        <f>+IFERROR(VLOOKUP(A8,ConsolidatedBudget!$A$39:$E$48,2,FALSE),"")</f>
        <v/>
      </c>
      <c r="C8" s="208" t="str">
        <f>+IFERROR(VLOOKUP(A8,ConsolidatedBudget!$A$39:$E$48,4,FALSE),"")</f>
        <v/>
      </c>
      <c r="D8" s="233"/>
      <c r="E8" s="247"/>
      <c r="F8" s="247"/>
      <c r="G8" s="235"/>
      <c r="H8" s="267"/>
      <c r="I8" s="268"/>
      <c r="J8" s="43" t="str">
        <f>IF(ISBLANK(A8),"",IF(OR(ISBLANK(A8),ISBLANK(D8),ISBLANK(G8),ISBLANK(H8)),Translation!$A$180," "))</f>
        <v/>
      </c>
    </row>
    <row r="9" spans="1:10" ht="25.5" customHeight="1" x14ac:dyDescent="0.3">
      <c r="A9" s="234"/>
      <c r="B9" s="209" t="str">
        <f>+IFERROR(VLOOKUP(A9,ConsolidatedBudget!$A$39:$E$48,2,FALSE),"")</f>
        <v/>
      </c>
      <c r="C9" s="208" t="str">
        <f>+IFERROR(VLOOKUP(A9,ConsolidatedBudget!$A$39:$E$48,4,FALSE),"")</f>
        <v/>
      </c>
      <c r="D9" s="233"/>
      <c r="E9" s="247"/>
      <c r="F9" s="247"/>
      <c r="G9" s="235"/>
      <c r="H9" s="267"/>
      <c r="I9" s="268"/>
      <c r="J9" s="43" t="str">
        <f>IF(ISBLANK(A9),"",IF(OR(ISBLANK(A9),ISBLANK(D9),ISBLANK(G9),ISBLANK(H9)),Translation!$A$180," "))</f>
        <v/>
      </c>
    </row>
    <row r="10" spans="1:10" ht="25.5" customHeight="1" x14ac:dyDescent="0.3">
      <c r="A10" s="234"/>
      <c r="B10" s="209" t="str">
        <f>+IFERROR(VLOOKUP(A10,ConsolidatedBudget!$A$39:$E$48,2,FALSE),"")</f>
        <v/>
      </c>
      <c r="C10" s="208" t="str">
        <f>+IFERROR(VLOOKUP(A10,ConsolidatedBudget!$A$39:$E$48,4,FALSE),"")</f>
        <v/>
      </c>
      <c r="D10" s="233"/>
      <c r="E10" s="247"/>
      <c r="F10" s="247"/>
      <c r="G10" s="235"/>
      <c r="H10" s="267"/>
      <c r="I10" s="268"/>
      <c r="J10" s="43" t="str">
        <f>IF(ISBLANK(A10),"",IF(OR(ISBLANK(A10),ISBLANK(D10),ISBLANK(G10),ISBLANK(H10)),Translation!$A$180," "))</f>
        <v/>
      </c>
    </row>
    <row r="11" spans="1:10" ht="25.5" customHeight="1" x14ac:dyDescent="0.3">
      <c r="A11" s="234"/>
      <c r="B11" s="209" t="str">
        <f>+IFERROR(VLOOKUP(A11,ConsolidatedBudget!$A$39:$E$48,2,FALSE),"")</f>
        <v/>
      </c>
      <c r="C11" s="208" t="str">
        <f>+IFERROR(VLOOKUP(A11,ConsolidatedBudget!$A$39:$E$48,4,FALSE),"")</f>
        <v/>
      </c>
      <c r="D11" s="233"/>
      <c r="E11" s="247"/>
      <c r="F11" s="247"/>
      <c r="G11" s="235"/>
      <c r="H11" s="267"/>
      <c r="I11" s="268"/>
      <c r="J11" s="43" t="str">
        <f>IF(ISBLANK(A11),"",IF(OR(ISBLANK(A11),ISBLANK(D11),ISBLANK(G11),ISBLANK(H11)),Translation!$A$180," "))</f>
        <v/>
      </c>
    </row>
    <row r="12" spans="1:10" ht="25.5" customHeight="1" x14ac:dyDescent="0.3">
      <c r="A12" s="234"/>
      <c r="B12" s="209" t="str">
        <f>+IFERROR(VLOOKUP(A12,ConsolidatedBudget!$A$39:$E$48,2,FALSE),"")</f>
        <v/>
      </c>
      <c r="C12" s="208" t="str">
        <f>+IFERROR(VLOOKUP(A12,ConsolidatedBudget!$A$39:$E$48,4,FALSE),"")</f>
        <v/>
      </c>
      <c r="D12" s="233"/>
      <c r="E12" s="247"/>
      <c r="F12" s="247"/>
      <c r="G12" s="235"/>
      <c r="H12" s="267"/>
      <c r="I12" s="268"/>
      <c r="J12" s="43" t="str">
        <f>IF(ISBLANK(A12),"",IF(OR(ISBLANK(A12),ISBLANK(D12),ISBLANK(G12),ISBLANK(H12)),Translation!$A$180," "))</f>
        <v/>
      </c>
    </row>
    <row r="13" spans="1:10" ht="25.5" customHeight="1" x14ac:dyDescent="0.3">
      <c r="A13" s="234"/>
      <c r="B13" s="209" t="str">
        <f>+IFERROR(VLOOKUP(A13,ConsolidatedBudget!$A$39:$E$48,2,FALSE),"")</f>
        <v/>
      </c>
      <c r="C13" s="208" t="str">
        <f>+IFERROR(VLOOKUP(A13,ConsolidatedBudget!$A$39:$E$48,4,FALSE),"")</f>
        <v/>
      </c>
      <c r="D13" s="233"/>
      <c r="E13" s="247"/>
      <c r="F13" s="247"/>
      <c r="G13" s="235"/>
      <c r="H13" s="267"/>
      <c r="I13" s="268"/>
      <c r="J13" s="43" t="str">
        <f>IF(ISBLANK(A13),"",IF(OR(ISBLANK(A13),ISBLANK(D13),ISBLANK(G13),ISBLANK(H13)),Translation!$A$180," "))</f>
        <v/>
      </c>
    </row>
    <row r="14" spans="1:10" ht="25.5" customHeight="1" x14ac:dyDescent="0.3">
      <c r="A14" s="234"/>
      <c r="B14" s="209" t="str">
        <f>+IFERROR(VLOOKUP(A14,ConsolidatedBudget!$A$39:$E$48,2,FALSE),"")</f>
        <v/>
      </c>
      <c r="C14" s="208" t="str">
        <f>+IFERROR(VLOOKUP(A14,ConsolidatedBudget!$A$39:$E$48,4,FALSE),"")</f>
        <v/>
      </c>
      <c r="D14" s="233"/>
      <c r="E14" s="247"/>
      <c r="F14" s="247"/>
      <c r="G14" s="235"/>
      <c r="H14" s="267"/>
      <c r="I14" s="268"/>
      <c r="J14" s="43" t="str">
        <f>IF(ISBLANK(A14),"",IF(OR(ISBLANK(A14),ISBLANK(D14),ISBLANK(G14),ISBLANK(H14)),Translation!$A$180," "))</f>
        <v/>
      </c>
    </row>
    <row r="15" spans="1:10" ht="25.5" customHeight="1" x14ac:dyDescent="0.3">
      <c r="A15" s="234"/>
      <c r="B15" s="209" t="str">
        <f>+IFERROR(VLOOKUP(A15,ConsolidatedBudget!$A$39:$E$48,2,FALSE),"")</f>
        <v/>
      </c>
      <c r="C15" s="208" t="str">
        <f>+IFERROR(VLOOKUP(A15,ConsolidatedBudget!$A$39:$E$48,4,FALSE),"")</f>
        <v/>
      </c>
      <c r="D15" s="233"/>
      <c r="E15" s="247"/>
      <c r="F15" s="247"/>
      <c r="G15" s="235"/>
      <c r="H15" s="267"/>
      <c r="I15" s="268"/>
      <c r="J15" s="43" t="str">
        <f>IF(ISBLANK(A15),"",IF(OR(ISBLANK(A15),ISBLANK(D15),ISBLANK(G15),ISBLANK(H15)),Translation!$A$180," "))</f>
        <v/>
      </c>
    </row>
    <row r="16" spans="1:10" ht="25.5" customHeight="1" x14ac:dyDescent="0.3">
      <c r="A16" s="234"/>
      <c r="B16" s="209" t="str">
        <f>+IFERROR(VLOOKUP(A16,ConsolidatedBudget!$A$39:$E$48,2,FALSE),"")</f>
        <v/>
      </c>
      <c r="C16" s="208" t="str">
        <f>+IFERROR(VLOOKUP(A16,ConsolidatedBudget!$A$39:$E$48,4,FALSE),"")</f>
        <v/>
      </c>
      <c r="D16" s="233"/>
      <c r="E16" s="247"/>
      <c r="F16" s="247"/>
      <c r="G16" s="235"/>
      <c r="H16" s="267"/>
      <c r="I16" s="268"/>
      <c r="J16" s="43" t="str">
        <f>IF(ISBLANK(A16),"",IF(OR(ISBLANK(A16),ISBLANK(D16),ISBLANK(G16),ISBLANK(H16)),Translation!$A$180," "))</f>
        <v/>
      </c>
    </row>
    <row r="17" spans="1:10" ht="25.5" customHeight="1" x14ac:dyDescent="0.3">
      <c r="A17" s="234"/>
      <c r="B17" s="209" t="str">
        <f>+IFERROR(VLOOKUP(A17,ConsolidatedBudget!$A$39:$E$48,2,FALSE),"")</f>
        <v/>
      </c>
      <c r="C17" s="208" t="str">
        <f>+IFERROR(VLOOKUP(A17,ConsolidatedBudget!$A$39:$E$48,4,FALSE),"")</f>
        <v/>
      </c>
      <c r="D17" s="233"/>
      <c r="E17" s="247"/>
      <c r="F17" s="247"/>
      <c r="G17" s="235"/>
      <c r="H17" s="267"/>
      <c r="I17" s="268"/>
      <c r="J17" s="43" t="str">
        <f>IF(ISBLANK(A17),"",IF(OR(ISBLANK(A17),ISBLANK(D17),ISBLANK(G17),ISBLANK(H17)),Translation!$A$180," "))</f>
        <v/>
      </c>
    </row>
    <row r="18" spans="1:10" ht="25.5" customHeight="1" x14ac:dyDescent="0.3">
      <c r="A18" s="234"/>
      <c r="B18" s="209" t="str">
        <f>+IFERROR(VLOOKUP(A18,ConsolidatedBudget!$A$39:$E$48,2,FALSE),"")</f>
        <v/>
      </c>
      <c r="C18" s="208" t="str">
        <f>+IFERROR(VLOOKUP(A18,ConsolidatedBudget!$A$39:$E$48,4,FALSE),"")</f>
        <v/>
      </c>
      <c r="D18" s="233"/>
      <c r="E18" s="247"/>
      <c r="F18" s="247"/>
      <c r="G18" s="235"/>
      <c r="H18" s="267"/>
      <c r="I18" s="268"/>
      <c r="J18" s="43" t="str">
        <f>IF(ISBLANK(A18),"",IF(OR(ISBLANK(A18),ISBLANK(D18),ISBLANK(G18),ISBLANK(H18)),Translation!$A$180," "))</f>
        <v/>
      </c>
    </row>
    <row r="19" spans="1:10" ht="25.5" customHeight="1" x14ac:dyDescent="0.3">
      <c r="A19" s="234"/>
      <c r="B19" s="209" t="str">
        <f>+IFERROR(VLOOKUP(A19,ConsolidatedBudget!$A$39:$E$48,2,FALSE),"")</f>
        <v/>
      </c>
      <c r="C19" s="208" t="str">
        <f>+IFERROR(VLOOKUP(A19,ConsolidatedBudget!$A$39:$E$48,4,FALSE),"")</f>
        <v/>
      </c>
      <c r="D19" s="233"/>
      <c r="E19" s="247"/>
      <c r="F19" s="247"/>
      <c r="G19" s="235"/>
      <c r="H19" s="267"/>
      <c r="I19" s="268"/>
      <c r="J19" s="43" t="str">
        <f>IF(ISBLANK(A19),"",IF(OR(ISBLANK(A19),ISBLANK(D19),ISBLANK(G19),ISBLANK(H19)),Translation!$A$180," "))</f>
        <v/>
      </c>
    </row>
    <row r="20" spans="1:10" ht="25.5" customHeight="1" x14ac:dyDescent="0.3">
      <c r="A20" s="234"/>
      <c r="B20" s="209" t="str">
        <f>+IFERROR(VLOOKUP(A20,ConsolidatedBudget!$A$39:$E$48,2,FALSE),"")</f>
        <v/>
      </c>
      <c r="C20" s="208" t="str">
        <f>+IFERROR(VLOOKUP(A20,ConsolidatedBudget!$A$39:$E$48,4,FALSE),"")</f>
        <v/>
      </c>
      <c r="D20" s="233"/>
      <c r="E20" s="247"/>
      <c r="F20" s="247"/>
      <c r="G20" s="235"/>
      <c r="H20" s="267"/>
      <c r="I20" s="268"/>
      <c r="J20" s="43" t="str">
        <f>IF(ISBLANK(A20),"",IF(OR(ISBLANK(A20),ISBLANK(D20),ISBLANK(G20),ISBLANK(H20)),Translation!$A$180," "))</f>
        <v/>
      </c>
    </row>
    <row r="21" spans="1:10" ht="25.5" customHeight="1" x14ac:dyDescent="0.3">
      <c r="A21" s="234"/>
      <c r="B21" s="209" t="str">
        <f>+IFERROR(VLOOKUP(A21,ConsolidatedBudget!$A$39:$E$48,2,FALSE),"")</f>
        <v/>
      </c>
      <c r="C21" s="208" t="str">
        <f>+IFERROR(VLOOKUP(A21,ConsolidatedBudget!$A$39:$E$48,4,FALSE),"")</f>
        <v/>
      </c>
      <c r="D21" s="233"/>
      <c r="E21" s="247"/>
      <c r="F21" s="247"/>
      <c r="G21" s="235"/>
      <c r="H21" s="267"/>
      <c r="I21" s="268"/>
      <c r="J21" s="43" t="str">
        <f>IF(ISBLANK(A21),"",IF(OR(ISBLANK(A21),ISBLANK(D21),ISBLANK(G21),ISBLANK(H21)),Translation!$A$180," "))</f>
        <v/>
      </c>
    </row>
    <row r="22" spans="1:10" ht="25.5" customHeight="1" x14ac:dyDescent="0.3">
      <c r="A22" s="234"/>
      <c r="B22" s="209" t="str">
        <f>+IFERROR(VLOOKUP(A22,ConsolidatedBudget!$A$39:$E$48,2,FALSE),"")</f>
        <v/>
      </c>
      <c r="C22" s="208" t="str">
        <f>+IFERROR(VLOOKUP(A22,ConsolidatedBudget!$A$39:$E$48,4,FALSE),"")</f>
        <v/>
      </c>
      <c r="D22" s="233"/>
      <c r="E22" s="247"/>
      <c r="F22" s="247"/>
      <c r="G22" s="235"/>
      <c r="H22" s="267"/>
      <c r="I22" s="268"/>
      <c r="J22" s="43" t="str">
        <f>IF(ISBLANK(A22),"",IF(OR(ISBLANK(A22),ISBLANK(D22),ISBLANK(G22),ISBLANK(H22)),Translation!$A$180," "))</f>
        <v/>
      </c>
    </row>
    <row r="23" spans="1:10" ht="25.5" customHeight="1" x14ac:dyDescent="0.3">
      <c r="A23" s="234"/>
      <c r="B23" s="209" t="str">
        <f>+IFERROR(VLOOKUP(A23,ConsolidatedBudget!$A$39:$E$48,2,FALSE),"")</f>
        <v/>
      </c>
      <c r="C23" s="208" t="str">
        <f>+IFERROR(VLOOKUP(A23,ConsolidatedBudget!$A$39:$E$48,4,FALSE),"")</f>
        <v/>
      </c>
      <c r="D23" s="233"/>
      <c r="E23" s="247"/>
      <c r="F23" s="247"/>
      <c r="G23" s="235"/>
      <c r="H23" s="267"/>
      <c r="I23" s="268"/>
      <c r="J23" s="43" t="str">
        <f>IF(ISBLANK(A23),"",IF(OR(ISBLANK(A23),ISBLANK(D23),ISBLANK(G23),ISBLANK(H23)),Translation!$A$180," "))</f>
        <v/>
      </c>
    </row>
    <row r="24" spans="1:10" ht="25.5" customHeight="1" x14ac:dyDescent="0.3">
      <c r="A24" s="234"/>
      <c r="B24" s="209" t="str">
        <f>+IFERROR(VLOOKUP(A24,ConsolidatedBudget!$A$39:$E$48,2,FALSE),"")</f>
        <v/>
      </c>
      <c r="C24" s="208" t="str">
        <f>+IFERROR(VLOOKUP(A24,ConsolidatedBudget!$A$39:$E$48,4,FALSE),"")</f>
        <v/>
      </c>
      <c r="D24" s="233"/>
      <c r="E24" s="247"/>
      <c r="F24" s="247"/>
      <c r="G24" s="235"/>
      <c r="H24" s="267"/>
      <c r="I24" s="268"/>
      <c r="J24" s="43" t="str">
        <f>IF(ISBLANK(A24),"",IF(OR(ISBLANK(A24),ISBLANK(D24),ISBLANK(G24),ISBLANK(H24)),Translation!$A$180," "))</f>
        <v/>
      </c>
    </row>
    <row r="25" spans="1:10" ht="25.5" customHeight="1" x14ac:dyDescent="0.3">
      <c r="A25" s="234"/>
      <c r="B25" s="209" t="str">
        <f>+IFERROR(VLOOKUP(A25,ConsolidatedBudget!$A$39:$E$48,2,FALSE),"")</f>
        <v/>
      </c>
      <c r="C25" s="208" t="str">
        <f>+IFERROR(VLOOKUP(A25,ConsolidatedBudget!$A$39:$E$48,4,FALSE),"")</f>
        <v/>
      </c>
      <c r="D25" s="233"/>
      <c r="E25" s="247"/>
      <c r="F25" s="247"/>
      <c r="G25" s="235"/>
      <c r="H25" s="267"/>
      <c r="I25" s="268"/>
      <c r="J25" s="43" t="str">
        <f>IF(ISBLANK(A25),"",IF(OR(ISBLANK(A25),ISBLANK(D25),ISBLANK(G25),ISBLANK(H25)),Translation!$A$180," "))</f>
        <v/>
      </c>
    </row>
    <row r="26" spans="1:10" ht="25.5" customHeight="1" x14ac:dyDescent="0.3">
      <c r="A26" s="234"/>
      <c r="B26" s="209" t="str">
        <f>+IFERROR(VLOOKUP(A26,ConsolidatedBudget!$A$39:$E$48,2,FALSE),"")</f>
        <v/>
      </c>
      <c r="C26" s="208" t="str">
        <f>+IFERROR(VLOOKUP(A26,ConsolidatedBudget!$A$39:$E$48,4,FALSE),"")</f>
        <v/>
      </c>
      <c r="D26" s="233"/>
      <c r="E26" s="247"/>
      <c r="F26" s="247"/>
      <c r="G26" s="235"/>
      <c r="H26" s="267"/>
      <c r="I26" s="268"/>
      <c r="J26" s="43" t="str">
        <f>IF(ISBLANK(A26),"",IF(OR(ISBLANK(A26),ISBLANK(D26),ISBLANK(G26),ISBLANK(H26)),Translation!$A$180," "))</f>
        <v/>
      </c>
    </row>
    <row r="27" spans="1:10" ht="25.5" customHeight="1" x14ac:dyDescent="0.3">
      <c r="A27" s="234"/>
      <c r="B27" s="209" t="str">
        <f>+IFERROR(VLOOKUP(A27,ConsolidatedBudget!$A$39:$E$48,2,FALSE),"")</f>
        <v/>
      </c>
      <c r="C27" s="208" t="str">
        <f>+IFERROR(VLOOKUP(A27,ConsolidatedBudget!$A$39:$E$48,4,FALSE),"")</f>
        <v/>
      </c>
      <c r="D27" s="233"/>
      <c r="E27" s="247"/>
      <c r="F27" s="247"/>
      <c r="G27" s="235"/>
      <c r="H27" s="267"/>
      <c r="I27" s="268"/>
      <c r="J27" s="43" t="str">
        <f>IF(ISBLANK(A27),"",IF(OR(ISBLANK(A27),ISBLANK(D27),ISBLANK(G27),ISBLANK(H27)),Translation!$A$180," "))</f>
        <v/>
      </c>
    </row>
    <row r="28" spans="1:10" ht="25.5" customHeight="1" x14ac:dyDescent="0.3">
      <c r="A28" s="234"/>
      <c r="B28" s="209" t="str">
        <f>+IFERROR(VLOOKUP(A28,ConsolidatedBudget!$A$39:$E$48,2,FALSE),"")</f>
        <v/>
      </c>
      <c r="C28" s="208" t="str">
        <f>+IFERROR(VLOOKUP(A28,ConsolidatedBudget!$A$39:$E$48,4,FALSE),"")</f>
        <v/>
      </c>
      <c r="D28" s="233"/>
      <c r="E28" s="247"/>
      <c r="F28" s="247"/>
      <c r="G28" s="235"/>
      <c r="H28" s="267"/>
      <c r="I28" s="268"/>
      <c r="J28" s="43" t="str">
        <f>IF(ISBLANK(A28),"",IF(OR(ISBLANK(A28),ISBLANK(D28),ISBLANK(G28),ISBLANK(H28)),Translation!$A$180," "))</f>
        <v/>
      </c>
    </row>
    <row r="29" spans="1:10" ht="25.5" customHeight="1" x14ac:dyDescent="0.3">
      <c r="A29" s="234"/>
      <c r="B29" s="209" t="str">
        <f>+IFERROR(VLOOKUP(A29,ConsolidatedBudget!$A$39:$E$48,2,FALSE),"")</f>
        <v/>
      </c>
      <c r="C29" s="208" t="str">
        <f>+IFERROR(VLOOKUP(A29,ConsolidatedBudget!$A$39:$E$48,4,FALSE),"")</f>
        <v/>
      </c>
      <c r="D29" s="233"/>
      <c r="E29" s="247"/>
      <c r="F29" s="247"/>
      <c r="G29" s="235"/>
      <c r="H29" s="267"/>
      <c r="I29" s="268"/>
      <c r="J29" s="43" t="str">
        <f>IF(ISBLANK(A29),"",IF(OR(ISBLANK(A29),ISBLANK(D29),ISBLANK(G29),ISBLANK(H29)),Translation!$A$180," "))</f>
        <v/>
      </c>
    </row>
    <row r="30" spans="1:10" ht="25.5" customHeight="1" x14ac:dyDescent="0.3">
      <c r="A30" s="234"/>
      <c r="B30" s="209" t="str">
        <f>+IFERROR(VLOOKUP(A30,ConsolidatedBudget!$A$39:$E$48,2,FALSE),"")</f>
        <v/>
      </c>
      <c r="C30" s="208" t="str">
        <f>+IFERROR(VLOOKUP(A30,ConsolidatedBudget!$A$39:$E$48,4,FALSE),"")</f>
        <v/>
      </c>
      <c r="D30" s="233"/>
      <c r="E30" s="247"/>
      <c r="F30" s="247"/>
      <c r="G30" s="235"/>
      <c r="H30" s="267"/>
      <c r="I30" s="268"/>
      <c r="J30" s="43" t="str">
        <f>IF(ISBLANK(A30),"",IF(OR(ISBLANK(A30),ISBLANK(D30),ISBLANK(G30),ISBLANK(H30)),Translation!$A$180," "))</f>
        <v/>
      </c>
    </row>
    <row r="31" spans="1:10" ht="25.5" customHeight="1" x14ac:dyDescent="0.3">
      <c r="A31" s="234"/>
      <c r="B31" s="209" t="str">
        <f>+IFERROR(VLOOKUP(A31,ConsolidatedBudget!$A$39:$E$48,2,FALSE),"")</f>
        <v/>
      </c>
      <c r="C31" s="208" t="str">
        <f>+IFERROR(VLOOKUP(A31,ConsolidatedBudget!$A$39:$E$48,4,FALSE),"")</f>
        <v/>
      </c>
      <c r="D31" s="233"/>
      <c r="E31" s="247"/>
      <c r="F31" s="247"/>
      <c r="G31" s="235"/>
      <c r="H31" s="267"/>
      <c r="I31" s="268"/>
      <c r="J31" s="43" t="str">
        <f>IF(ISBLANK(A31),"",IF(OR(ISBLANK(A31),ISBLANK(D31),ISBLANK(G31),ISBLANK(H31)),Translation!$A$180," "))</f>
        <v/>
      </c>
    </row>
    <row r="32" spans="1:10" ht="25.5" customHeight="1" x14ac:dyDescent="0.3">
      <c r="A32" s="234"/>
      <c r="B32" s="209" t="str">
        <f>+IFERROR(VLOOKUP(A32,ConsolidatedBudget!$A$39:$E$48,2,FALSE),"")</f>
        <v/>
      </c>
      <c r="C32" s="208" t="str">
        <f>+IFERROR(VLOOKUP(A32,ConsolidatedBudget!$A$39:$E$48,4,FALSE),"")</f>
        <v/>
      </c>
      <c r="D32" s="233"/>
      <c r="E32" s="247"/>
      <c r="F32" s="247"/>
      <c r="G32" s="235"/>
      <c r="H32" s="267"/>
      <c r="I32" s="268"/>
      <c r="J32" s="43" t="str">
        <f>IF(ISBLANK(A32),"",IF(OR(ISBLANK(A32),ISBLANK(D32),ISBLANK(G32),ISBLANK(H32)),Translation!$A$180," "))</f>
        <v/>
      </c>
    </row>
    <row r="33" spans="1:10" ht="25.5" customHeight="1" thickBot="1" x14ac:dyDescent="0.35">
      <c r="A33" s="269"/>
      <c r="B33" s="270" t="str">
        <f>+IFERROR(VLOOKUP(A33,ConsolidatedBudget!$A$39:$E$48,2,FALSE),"")</f>
        <v/>
      </c>
      <c r="C33" s="271" t="str">
        <f>+IFERROR(VLOOKUP(A33,ConsolidatedBudget!$A$39:$E$48,4,FALSE),"")</f>
        <v/>
      </c>
      <c r="D33" s="266"/>
      <c r="E33" s="251"/>
      <c r="F33" s="251"/>
      <c r="G33" s="272"/>
      <c r="H33" s="273"/>
      <c r="I33" s="274"/>
      <c r="J33" s="43" t="str">
        <f>IF(ISBLANK(A33),"",IF(OR(ISBLANK(A33),ISBLANK(D33),ISBLANK(G33),ISBLANK(H33)),Translation!$A$180," "))</f>
        <v/>
      </c>
    </row>
    <row r="34" spans="1:10" ht="16.2" thickBot="1" x14ac:dyDescent="0.35">
      <c r="A34" s="568" t="str">
        <f>Translation!A166</f>
        <v>Total subcontracting costs</v>
      </c>
      <c r="B34" s="569"/>
      <c r="C34" s="569"/>
      <c r="D34" s="569"/>
      <c r="E34" s="569"/>
      <c r="F34" s="569"/>
      <c r="G34" s="569"/>
      <c r="H34" s="570"/>
      <c r="I34" s="116">
        <f>SUM(I4:I33)</f>
        <v>0</v>
      </c>
      <c r="J34" s="117"/>
    </row>
    <row r="35" spans="1:10" ht="4.5" customHeight="1" x14ac:dyDescent="0.3"/>
    <row r="36" spans="1:10" hidden="1" x14ac:dyDescent="0.3"/>
    <row r="37" spans="1:10" hidden="1" x14ac:dyDescent="0.3"/>
    <row r="38" spans="1:10" hidden="1" x14ac:dyDescent="0.3"/>
    <row r="39" spans="1:10" hidden="1" x14ac:dyDescent="0.3"/>
  </sheetData>
  <sheetProtection password="DB79" sheet="1" objects="1" scenarios="1"/>
  <customSheetViews>
    <customSheetView guid="{66AF0A42-F63F-4FA7-868C-A359F93CB329}" fitToPage="1" hiddenRows="1" hiddenColumns="1">
      <selection activeCell="F4" sqref="F4"/>
      <pageMargins left="0.74803149606299213" right="0.74803149606299213" top="0.98425196850393704" bottom="0.78740157480314965" header="0.51181102362204722" footer="0.51181102362204722"/>
      <printOptions horizontalCentered="1"/>
      <pageSetup paperSize="9" scale="85" orientation="landscape" r:id="rId1"/>
      <headerFooter alignWithMargins="0">
        <oddHeader>&amp;A</oddHeader>
        <oddFooter>&amp;L&amp;F&amp;CPage &amp;P of &amp;N&amp;R&amp;D  &amp;T</oddFooter>
      </headerFooter>
    </customSheetView>
  </customSheetViews>
  <mergeCells count="11">
    <mergeCell ref="A34:H34"/>
    <mergeCell ref="A2:A3"/>
    <mergeCell ref="B2:B3"/>
    <mergeCell ref="C2:C3"/>
    <mergeCell ref="G2:G3"/>
    <mergeCell ref="H2:H3"/>
    <mergeCell ref="D1:F1"/>
    <mergeCell ref="D2:D3"/>
    <mergeCell ref="E2:E3"/>
    <mergeCell ref="F2:F3"/>
    <mergeCell ref="I2:I3"/>
  </mergeCells>
  <phoneticPr fontId="8" type="noConversion"/>
  <conditionalFormatting sqref="J3:J33">
    <cfRule type="containsText" dxfId="0" priority="1" operator="containsText" text="Please define a description">
      <formula>NOT(ISERROR(SEARCH("Please define a description",J3)))</formula>
    </cfRule>
  </conditionalFormatting>
  <dataValidations count="3">
    <dataValidation type="whole" operator="greaterThanOrEqual" allowBlank="1" showInputMessage="1" showErrorMessage="1" sqref="I4:I34">
      <formula1>0</formula1>
    </dataValidation>
    <dataValidation type="list" allowBlank="1" showInputMessage="1" showErrorMessage="1" sqref="A4:A33">
      <formula1>Partners</formula1>
    </dataValidation>
    <dataValidation type="list" allowBlank="1" showInputMessage="1" showErrorMessage="1" sqref="D4:D33">
      <formula1>AFE</formula1>
    </dataValidation>
  </dataValidations>
  <printOptions horizontalCentered="1"/>
  <pageMargins left="0.74803149606299213" right="0.74803149606299213" top="0.98425196850393704" bottom="0.78740157480314965" header="0.51181102362204722" footer="0.51181102362204722"/>
  <pageSetup paperSize="9" scale="84" orientation="landscape" r:id="rId2"/>
  <headerFooter alignWithMargins="0">
    <oddHeader>&amp;A</oddHeader>
    <oddFooter>&amp;L&amp;F&amp;CPage &amp;P of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workbookViewId="0">
      <selection activeCell="G5" sqref="G5"/>
    </sheetView>
  </sheetViews>
  <sheetFormatPr defaultColWidth="0" defaultRowHeight="13.8" zeroHeight="1" x14ac:dyDescent="0.3"/>
  <cols>
    <col min="1" max="1" width="8.44140625" style="36" customWidth="1"/>
    <col min="2" max="3" width="13" style="37" customWidth="1"/>
    <col min="4" max="4" width="5.6640625" style="37" bestFit="1" customWidth="1"/>
    <col min="5" max="5" width="5.109375" style="37" bestFit="1" customWidth="1"/>
    <col min="6" max="6" width="7.109375" style="37" bestFit="1" customWidth="1"/>
    <col min="7" max="7" width="55.44140625" style="37" customWidth="1"/>
    <col min="8" max="8" width="12" style="37" customWidth="1"/>
    <col min="9" max="9" width="20.33203125" style="38" customWidth="1"/>
    <col min="10" max="10" width="28.5546875" style="2" customWidth="1"/>
    <col min="11" max="11" width="15.5546875" style="2" hidden="1" customWidth="1"/>
    <col min="12" max="12" width="21.6640625" style="2" hidden="1" customWidth="1"/>
    <col min="13" max="13" width="13" style="2" hidden="1" customWidth="1"/>
    <col min="14" max="14" width="16.88671875" style="2" hidden="1" customWidth="1"/>
    <col min="15" max="16384" width="9.109375" style="2" hidden="1"/>
  </cols>
  <sheetData>
    <row r="1" spans="1:10" ht="14.4" thickBot="1" x14ac:dyDescent="0.35">
      <c r="A1" s="37"/>
      <c r="D1" s="537" t="str">
        <f>+Translation!A178</f>
        <v>Affiliated entities</v>
      </c>
      <c r="E1" s="538"/>
      <c r="F1" s="558"/>
      <c r="I1" s="37"/>
    </row>
    <row r="2" spans="1:10" s="33" customFormat="1" ht="12.75" customHeight="1" x14ac:dyDescent="0.25">
      <c r="A2" s="549" t="str">
        <f>Translation!A115</f>
        <v>Partner</v>
      </c>
      <c r="B2" s="549" t="str">
        <f>Translation!A92</f>
        <v>Name</v>
      </c>
      <c r="C2" s="549" t="str">
        <f>Translation!A30</f>
        <v>Country</v>
      </c>
      <c r="D2" s="549" t="s">
        <v>535</v>
      </c>
      <c r="E2" s="549" t="str">
        <f>+B2</f>
        <v>Name</v>
      </c>
      <c r="F2" s="549" t="str">
        <f>+C2</f>
        <v>Country</v>
      </c>
      <c r="G2" s="549" t="str">
        <f>Translation!A38</f>
        <v>Description</v>
      </c>
      <c r="H2" s="549" t="str">
        <f>Translation!A177</f>
        <v>Work Package Title/Number</v>
      </c>
      <c r="I2" s="549" t="str">
        <f>Translation!A152</f>
        <v xml:space="preserve">Total costs </v>
      </c>
      <c r="J2" s="111"/>
    </row>
    <row r="3" spans="1:10" ht="14.4" thickBot="1" x14ac:dyDescent="0.35">
      <c r="A3" s="550"/>
      <c r="B3" s="550"/>
      <c r="C3" s="550"/>
      <c r="D3" s="550"/>
      <c r="E3" s="550"/>
      <c r="F3" s="550"/>
      <c r="G3" s="550"/>
      <c r="H3" s="550"/>
      <c r="I3" s="550"/>
      <c r="J3" s="112"/>
    </row>
    <row r="4" spans="1:10" ht="25.5" customHeight="1" x14ac:dyDescent="0.3">
      <c r="A4" s="232"/>
      <c r="B4" s="209" t="str">
        <f>+IFERROR(VLOOKUP(A4,ConsolidatedBudget!$A$39:$E$48,2,FALSE),"")</f>
        <v/>
      </c>
      <c r="C4" s="208" t="str">
        <f>+IFERROR(VLOOKUP(A4,ConsolidatedBudget!$A$39:$E$48,4,FALSE),"")</f>
        <v/>
      </c>
      <c r="D4" s="233"/>
      <c r="E4" s="230" t="str">
        <f>+IFERROR(VLOOKUP(D4,'Affiliated entities'!$A$6:$E$36,2,FALSE),"")</f>
        <v/>
      </c>
      <c r="F4" s="231" t="str">
        <f>+IFERROR(VLOOKUP(D4,'Affiliated entities'!$A$6:$E$36,4,FALSE),"")</f>
        <v/>
      </c>
      <c r="G4" s="332"/>
      <c r="H4" s="333"/>
      <c r="I4" s="334"/>
      <c r="J4" s="322" t="str">
        <f>IF(ISBLANK(A4),"",IF(OR(ISBLANK(A4),ISBLANK(D4),ISBLANK(G4),ISBLANK(H4)),Translation!$A$180," "))</f>
        <v/>
      </c>
    </row>
    <row r="5" spans="1:10" ht="25.5" customHeight="1" x14ac:dyDescent="0.3">
      <c r="A5" s="234"/>
      <c r="B5" s="209" t="str">
        <f>+IFERROR(VLOOKUP(A5,ConsolidatedBudget!$A$39:$E$48,2,FALSE),"")</f>
        <v/>
      </c>
      <c r="C5" s="208" t="str">
        <f>+IFERROR(VLOOKUP(A5,ConsolidatedBudget!$A$39:$E$48,4,FALSE),"")</f>
        <v/>
      </c>
      <c r="D5" s="233"/>
      <c r="E5" s="230" t="str">
        <f>+IFERROR(VLOOKUP(D5,'Affiliated entities'!$A$6:$E$36,2,FALSE),"")</f>
        <v/>
      </c>
      <c r="F5" s="231" t="str">
        <f>+IFERROR(VLOOKUP(D5,'Affiliated entities'!$A$6:$E$36,4,FALSE),"")</f>
        <v/>
      </c>
      <c r="G5" s="335"/>
      <c r="H5" s="336"/>
      <c r="I5" s="337"/>
      <c r="J5" s="321" t="str">
        <f>IF(ISBLANK(A5),"",IF(OR(ISBLANK(A5),ISBLANK(D5),ISBLANK(G5),ISBLANK(H5)),Translation!$A$180," "))</f>
        <v/>
      </c>
    </row>
    <row r="6" spans="1:10" ht="25.5" customHeight="1" x14ac:dyDescent="0.3">
      <c r="A6" s="234"/>
      <c r="B6" s="209" t="str">
        <f>+IFERROR(VLOOKUP(A6,ConsolidatedBudget!$A$39:$E$48,2,FALSE),"")</f>
        <v/>
      </c>
      <c r="C6" s="208" t="str">
        <f>+IFERROR(VLOOKUP(A6,ConsolidatedBudget!$A$39:$E$48,4,FALSE),"")</f>
        <v/>
      </c>
      <c r="D6" s="233"/>
      <c r="E6" s="230" t="str">
        <f>+IFERROR(VLOOKUP(D6,'Affiliated entities'!$A$6:$E$36,2,FALSE),"")</f>
        <v/>
      </c>
      <c r="F6" s="231" t="str">
        <f>+IFERROR(VLOOKUP(D6,'Affiliated entities'!$A$6:$E$36,4,FALSE),"")</f>
        <v/>
      </c>
      <c r="G6" s="335"/>
      <c r="H6" s="336"/>
      <c r="I6" s="337"/>
      <c r="J6" s="321" t="str">
        <f>IF(ISBLANK(A6),"",IF(OR(ISBLANK(A6),ISBLANK(D6),ISBLANK(G6),ISBLANK(H6)),Translation!$A$180," "))</f>
        <v/>
      </c>
    </row>
    <row r="7" spans="1:10" ht="25.5" customHeight="1" x14ac:dyDescent="0.3">
      <c r="A7" s="234"/>
      <c r="B7" s="209" t="str">
        <f>+IFERROR(VLOOKUP(A7,ConsolidatedBudget!$A$39:$E$48,2,FALSE),"")</f>
        <v/>
      </c>
      <c r="C7" s="208" t="str">
        <f>+IFERROR(VLOOKUP(A7,ConsolidatedBudget!$A$39:$E$48,4,FALSE),"")</f>
        <v/>
      </c>
      <c r="D7" s="233"/>
      <c r="E7" s="230" t="str">
        <f>+IFERROR(VLOOKUP(D7,'Affiliated entities'!$A$6:$E$36,2,FALSE),"")</f>
        <v/>
      </c>
      <c r="F7" s="231" t="str">
        <f>+IFERROR(VLOOKUP(D7,'Affiliated entities'!$A$6:$E$36,4,FALSE),"")</f>
        <v/>
      </c>
      <c r="G7" s="335"/>
      <c r="H7" s="336"/>
      <c r="I7" s="337"/>
      <c r="J7" s="321" t="str">
        <f>IF(ISBLANK(A7),"",IF(OR(ISBLANK(A7),ISBLANK(D7),ISBLANK(G7),ISBLANK(H7)),Translation!$A$180," "))</f>
        <v/>
      </c>
    </row>
    <row r="8" spans="1:10" ht="25.5" customHeight="1" x14ac:dyDescent="0.3">
      <c r="A8" s="234"/>
      <c r="B8" s="209" t="str">
        <f>+IFERROR(VLOOKUP(A8,ConsolidatedBudget!$A$39:$E$48,2,FALSE),"")</f>
        <v/>
      </c>
      <c r="C8" s="208" t="str">
        <f>+IFERROR(VLOOKUP(A8,ConsolidatedBudget!$A$39:$E$48,4,FALSE),"")</f>
        <v/>
      </c>
      <c r="D8" s="233"/>
      <c r="E8" s="230" t="str">
        <f>+IFERROR(VLOOKUP(D8,'Affiliated entities'!$A$6:$E$36,2,FALSE),"")</f>
        <v/>
      </c>
      <c r="F8" s="231" t="str">
        <f>+IFERROR(VLOOKUP(D8,'Affiliated entities'!$A$6:$E$36,4,FALSE),"")</f>
        <v/>
      </c>
      <c r="G8" s="335"/>
      <c r="H8" s="336"/>
      <c r="I8" s="337"/>
      <c r="J8" s="321" t="str">
        <f>IF(ISBLANK(A8),"",IF(OR(ISBLANK(A8),ISBLANK(D8),ISBLANK(G8),ISBLANK(H8)),Translation!$A$180," "))</f>
        <v/>
      </c>
    </row>
    <row r="9" spans="1:10" ht="25.5" customHeight="1" x14ac:dyDescent="0.3">
      <c r="A9" s="234"/>
      <c r="B9" s="209" t="str">
        <f>+IFERROR(VLOOKUP(A9,ConsolidatedBudget!$A$39:$E$48,2,FALSE),"")</f>
        <v/>
      </c>
      <c r="C9" s="208" t="str">
        <f>+IFERROR(VLOOKUP(A9,ConsolidatedBudget!$A$39:$E$48,4,FALSE),"")</f>
        <v/>
      </c>
      <c r="D9" s="233"/>
      <c r="E9" s="230" t="str">
        <f>+IFERROR(VLOOKUP(D9,'Affiliated entities'!$A$6:$E$36,2,FALSE),"")</f>
        <v/>
      </c>
      <c r="F9" s="231" t="str">
        <f>+IFERROR(VLOOKUP(D9,'Affiliated entities'!$A$6:$E$36,4,FALSE),"")</f>
        <v/>
      </c>
      <c r="G9" s="335"/>
      <c r="H9" s="336"/>
      <c r="I9" s="337"/>
      <c r="J9" s="321" t="str">
        <f>IF(ISBLANK(A9),"",IF(OR(ISBLANK(A9),ISBLANK(D9),ISBLANK(G9),ISBLANK(H9)),Translation!$A$180," "))</f>
        <v/>
      </c>
    </row>
    <row r="10" spans="1:10" ht="25.5" customHeight="1" x14ac:dyDescent="0.3">
      <c r="A10" s="234"/>
      <c r="B10" s="209" t="str">
        <f>+IFERROR(VLOOKUP(A10,ConsolidatedBudget!$A$39:$E$48,2,FALSE),"")</f>
        <v/>
      </c>
      <c r="C10" s="208" t="str">
        <f>+IFERROR(VLOOKUP(A10,ConsolidatedBudget!$A$39:$E$48,4,FALSE),"")</f>
        <v/>
      </c>
      <c r="D10" s="233"/>
      <c r="E10" s="230" t="str">
        <f>+IFERROR(VLOOKUP(D10,'Affiliated entities'!$A$6:$E$36,2,FALSE),"")</f>
        <v/>
      </c>
      <c r="F10" s="231" t="str">
        <f>+IFERROR(VLOOKUP(D10,'Affiliated entities'!$A$6:$E$36,4,FALSE),"")</f>
        <v/>
      </c>
      <c r="G10" s="335"/>
      <c r="H10" s="336"/>
      <c r="I10" s="337"/>
      <c r="J10" s="321" t="str">
        <f>IF(ISBLANK(A10),"",IF(OR(ISBLANK(A10),ISBLANK(D10),ISBLANK(G10),ISBLANK(H10)),Translation!$A$180," "))</f>
        <v/>
      </c>
    </row>
    <row r="11" spans="1:10" ht="25.5" customHeight="1" x14ac:dyDescent="0.3">
      <c r="A11" s="234"/>
      <c r="B11" s="209" t="str">
        <f>+IFERROR(VLOOKUP(A11,ConsolidatedBudget!$A$39:$E$48,2,FALSE),"")</f>
        <v/>
      </c>
      <c r="C11" s="208" t="str">
        <f>+IFERROR(VLOOKUP(A11,ConsolidatedBudget!$A$39:$E$48,4,FALSE),"")</f>
        <v/>
      </c>
      <c r="D11" s="233"/>
      <c r="E11" s="230" t="str">
        <f>+IFERROR(VLOOKUP(D11,'Affiliated entities'!$A$6:$E$36,2,FALSE),"")</f>
        <v/>
      </c>
      <c r="F11" s="231" t="str">
        <f>+IFERROR(VLOOKUP(D11,'Affiliated entities'!$A$6:$E$36,4,FALSE),"")</f>
        <v/>
      </c>
      <c r="G11" s="335"/>
      <c r="H11" s="336"/>
      <c r="I11" s="337"/>
      <c r="J11" s="321" t="str">
        <f>IF(ISBLANK(A11),"",IF(OR(ISBLANK(A11),ISBLANK(D11),ISBLANK(G11),ISBLANK(H11)),Translation!$A$180," "))</f>
        <v/>
      </c>
    </row>
    <row r="12" spans="1:10" ht="25.5" customHeight="1" x14ac:dyDescent="0.3">
      <c r="A12" s="234"/>
      <c r="B12" s="209" t="str">
        <f>+IFERROR(VLOOKUP(A12,ConsolidatedBudget!$A$39:$E$48,2,FALSE),"")</f>
        <v/>
      </c>
      <c r="C12" s="208" t="str">
        <f>+IFERROR(VLOOKUP(A12,ConsolidatedBudget!$A$39:$E$48,4,FALSE),"")</f>
        <v/>
      </c>
      <c r="D12" s="233"/>
      <c r="E12" s="230" t="str">
        <f>+IFERROR(VLOOKUP(D12,'Affiliated entities'!$A$6:$E$36,2,FALSE),"")</f>
        <v/>
      </c>
      <c r="F12" s="231" t="str">
        <f>+IFERROR(VLOOKUP(D12,'Affiliated entities'!$A$6:$E$36,4,FALSE),"")</f>
        <v/>
      </c>
      <c r="G12" s="335"/>
      <c r="H12" s="336"/>
      <c r="I12" s="337"/>
      <c r="J12" s="321" t="str">
        <f>IF(ISBLANK(A12),"",IF(OR(ISBLANK(A12),ISBLANK(D12),ISBLANK(G12),ISBLANK(H12)),Translation!$A$180," "))</f>
        <v/>
      </c>
    </row>
    <row r="13" spans="1:10" ht="25.5" customHeight="1" x14ac:dyDescent="0.3">
      <c r="A13" s="234"/>
      <c r="B13" s="209" t="str">
        <f>+IFERROR(VLOOKUP(A13,ConsolidatedBudget!$A$39:$E$48,2,FALSE),"")</f>
        <v/>
      </c>
      <c r="C13" s="208" t="str">
        <f>+IFERROR(VLOOKUP(A13,ConsolidatedBudget!$A$39:$E$48,4,FALSE),"")</f>
        <v/>
      </c>
      <c r="D13" s="233"/>
      <c r="E13" s="230" t="str">
        <f>+IFERROR(VLOOKUP(D13,'Affiliated entities'!$A$6:$E$36,2,FALSE),"")</f>
        <v/>
      </c>
      <c r="F13" s="231" t="str">
        <f>+IFERROR(VLOOKUP(D13,'Affiliated entities'!$A$6:$E$36,4,FALSE),"")</f>
        <v/>
      </c>
      <c r="G13" s="335"/>
      <c r="H13" s="336"/>
      <c r="I13" s="337"/>
      <c r="J13" s="321" t="str">
        <f>IF(ISBLANK(A13),"",IF(OR(ISBLANK(A13),ISBLANK(D13),ISBLANK(G13),ISBLANK(H13)),Translation!$A$180," "))</f>
        <v/>
      </c>
    </row>
    <row r="14" spans="1:10" ht="25.5" customHeight="1" x14ac:dyDescent="0.3">
      <c r="A14" s="234"/>
      <c r="B14" s="209" t="str">
        <f>+IFERROR(VLOOKUP(A14,ConsolidatedBudget!$A$39:$E$48,2,FALSE),"")</f>
        <v/>
      </c>
      <c r="C14" s="208" t="str">
        <f>+IFERROR(VLOOKUP(A14,ConsolidatedBudget!$A$39:$E$48,4,FALSE),"")</f>
        <v/>
      </c>
      <c r="D14" s="233"/>
      <c r="E14" s="230" t="str">
        <f>+IFERROR(VLOOKUP(D14,'Affiliated entities'!$A$6:$E$36,2,FALSE),"")</f>
        <v/>
      </c>
      <c r="F14" s="231" t="str">
        <f>+IFERROR(VLOOKUP(D14,'Affiliated entities'!$A$6:$E$36,4,FALSE),"")</f>
        <v/>
      </c>
      <c r="G14" s="335"/>
      <c r="H14" s="336"/>
      <c r="I14" s="337"/>
      <c r="J14" s="321" t="str">
        <f>IF(ISBLANK(A14),"",IF(OR(ISBLANK(A14),ISBLANK(D14),ISBLANK(G14),ISBLANK(H14)),Translation!$A$180," "))</f>
        <v/>
      </c>
    </row>
    <row r="15" spans="1:10" ht="25.5" customHeight="1" x14ac:dyDescent="0.3">
      <c r="A15" s="234"/>
      <c r="B15" s="209" t="str">
        <f>+IFERROR(VLOOKUP(A15,ConsolidatedBudget!$A$39:$E$48,2,FALSE),"")</f>
        <v/>
      </c>
      <c r="C15" s="208" t="str">
        <f>+IFERROR(VLOOKUP(A15,ConsolidatedBudget!$A$39:$E$48,4,FALSE),"")</f>
        <v/>
      </c>
      <c r="D15" s="233"/>
      <c r="E15" s="230" t="str">
        <f>+IFERROR(VLOOKUP(D15,'Affiliated entities'!$A$6:$E$36,2,FALSE),"")</f>
        <v/>
      </c>
      <c r="F15" s="231" t="str">
        <f>+IFERROR(VLOOKUP(D15,'Affiliated entities'!$A$6:$E$36,4,FALSE),"")</f>
        <v/>
      </c>
      <c r="G15" s="335"/>
      <c r="H15" s="336"/>
      <c r="I15" s="337"/>
      <c r="J15" s="321" t="str">
        <f>IF(ISBLANK(A15),"",IF(OR(ISBLANK(A15),ISBLANK(D15),ISBLANK(G15),ISBLANK(H15)),Translation!$A$180," "))</f>
        <v/>
      </c>
    </row>
    <row r="16" spans="1:10" ht="25.5" customHeight="1" x14ac:dyDescent="0.3">
      <c r="A16" s="234"/>
      <c r="B16" s="209" t="str">
        <f>+IFERROR(VLOOKUP(A16,ConsolidatedBudget!$A$39:$E$48,2,FALSE),"")</f>
        <v/>
      </c>
      <c r="C16" s="208" t="str">
        <f>+IFERROR(VLOOKUP(A16,ConsolidatedBudget!$A$39:$E$48,4,FALSE),"")</f>
        <v/>
      </c>
      <c r="D16" s="233"/>
      <c r="E16" s="230" t="str">
        <f>+IFERROR(VLOOKUP(D16,'Affiliated entities'!$A$6:$E$36,2,FALSE),"")</f>
        <v/>
      </c>
      <c r="F16" s="231" t="str">
        <f>+IFERROR(VLOOKUP(D16,'Affiliated entities'!$A$6:$E$36,4,FALSE),"")</f>
        <v/>
      </c>
      <c r="G16" s="335"/>
      <c r="H16" s="336"/>
      <c r="I16" s="337"/>
      <c r="J16" s="321" t="str">
        <f>IF(ISBLANK(A16),"",IF(OR(ISBLANK(A16),ISBLANK(D16),ISBLANK(G16),ISBLANK(H16)),Translation!$A$180," "))</f>
        <v/>
      </c>
    </row>
    <row r="17" spans="1:10" ht="25.5" customHeight="1" x14ac:dyDescent="0.3">
      <c r="A17" s="234"/>
      <c r="B17" s="209" t="str">
        <f>+IFERROR(VLOOKUP(A17,ConsolidatedBudget!$A$39:$E$48,2,FALSE),"")</f>
        <v/>
      </c>
      <c r="C17" s="208" t="str">
        <f>+IFERROR(VLOOKUP(A17,ConsolidatedBudget!$A$39:$E$48,4,FALSE),"")</f>
        <v/>
      </c>
      <c r="D17" s="233"/>
      <c r="E17" s="230" t="str">
        <f>+IFERROR(VLOOKUP(D17,'Affiliated entities'!$A$6:$E$36,2,FALSE),"")</f>
        <v/>
      </c>
      <c r="F17" s="231" t="str">
        <f>+IFERROR(VLOOKUP(D17,'Affiliated entities'!$A$6:$E$36,4,FALSE),"")</f>
        <v/>
      </c>
      <c r="G17" s="335"/>
      <c r="H17" s="336"/>
      <c r="I17" s="337"/>
      <c r="J17" s="321" t="str">
        <f>IF(ISBLANK(A17),"",IF(OR(ISBLANK(A17),ISBLANK(D17),ISBLANK(G17),ISBLANK(H17)),Translation!$A$180," "))</f>
        <v/>
      </c>
    </row>
    <row r="18" spans="1:10" ht="25.5" customHeight="1" x14ac:dyDescent="0.3">
      <c r="A18" s="234"/>
      <c r="B18" s="209" t="str">
        <f>+IFERROR(VLOOKUP(A18,ConsolidatedBudget!$A$39:$E$48,2,FALSE),"")</f>
        <v/>
      </c>
      <c r="C18" s="208" t="str">
        <f>+IFERROR(VLOOKUP(A18,ConsolidatedBudget!$A$39:$E$48,4,FALSE),"")</f>
        <v/>
      </c>
      <c r="D18" s="233"/>
      <c r="E18" s="230" t="str">
        <f>+IFERROR(VLOOKUP(D18,'Affiliated entities'!$A$6:$E$36,2,FALSE),"")</f>
        <v/>
      </c>
      <c r="F18" s="231" t="str">
        <f>+IFERROR(VLOOKUP(D18,'Affiliated entities'!$A$6:$E$36,4,FALSE),"")</f>
        <v/>
      </c>
      <c r="G18" s="335"/>
      <c r="H18" s="336"/>
      <c r="I18" s="337"/>
      <c r="J18" s="321" t="str">
        <f>IF(ISBLANK(A18),"",IF(OR(ISBLANK(A18),ISBLANK(D18),ISBLANK(G18),ISBLANK(H18)),Translation!$A$180," "))</f>
        <v/>
      </c>
    </row>
    <row r="19" spans="1:10" ht="25.5" customHeight="1" x14ac:dyDescent="0.3">
      <c r="A19" s="234"/>
      <c r="B19" s="209" t="str">
        <f>+IFERROR(VLOOKUP(A19,ConsolidatedBudget!$A$39:$E$48,2,FALSE),"")</f>
        <v/>
      </c>
      <c r="C19" s="208" t="str">
        <f>+IFERROR(VLOOKUP(A19,ConsolidatedBudget!$A$39:$E$48,4,FALSE),"")</f>
        <v/>
      </c>
      <c r="D19" s="233"/>
      <c r="E19" s="230" t="str">
        <f>+IFERROR(VLOOKUP(D19,'Affiliated entities'!$A$6:$E$36,2,FALSE),"")</f>
        <v/>
      </c>
      <c r="F19" s="231" t="str">
        <f>+IFERROR(VLOOKUP(D19,'Affiliated entities'!$A$6:$E$36,4,FALSE),"")</f>
        <v/>
      </c>
      <c r="G19" s="335"/>
      <c r="H19" s="336"/>
      <c r="I19" s="337"/>
      <c r="J19" s="321" t="str">
        <f>IF(ISBLANK(A19),"",IF(OR(ISBLANK(A19),ISBLANK(D19),ISBLANK(G19),ISBLANK(H19)),Translation!$A$180," "))</f>
        <v/>
      </c>
    </row>
    <row r="20" spans="1:10" ht="25.5" customHeight="1" x14ac:dyDescent="0.3">
      <c r="A20" s="234"/>
      <c r="B20" s="209" t="str">
        <f>+IFERROR(VLOOKUP(A20,ConsolidatedBudget!$A$39:$E$48,2,FALSE),"")</f>
        <v/>
      </c>
      <c r="C20" s="208" t="str">
        <f>+IFERROR(VLOOKUP(A20,ConsolidatedBudget!$A$39:$E$48,4,FALSE),"")</f>
        <v/>
      </c>
      <c r="D20" s="233"/>
      <c r="E20" s="230" t="str">
        <f>+IFERROR(VLOOKUP(D20,'Affiliated entities'!$A$6:$E$36,2,FALSE),"")</f>
        <v/>
      </c>
      <c r="F20" s="231" t="str">
        <f>+IFERROR(VLOOKUP(D20,'Affiliated entities'!$A$6:$E$36,4,FALSE),"")</f>
        <v/>
      </c>
      <c r="G20" s="335"/>
      <c r="H20" s="336"/>
      <c r="I20" s="337"/>
      <c r="J20" s="321" t="str">
        <f>IF(ISBLANK(A20),"",IF(OR(ISBLANK(A20),ISBLANK(D20),ISBLANK(G20),ISBLANK(H20)),Translation!$A$180," "))</f>
        <v/>
      </c>
    </row>
    <row r="21" spans="1:10" ht="25.5" customHeight="1" x14ac:dyDescent="0.3">
      <c r="A21" s="234"/>
      <c r="B21" s="209" t="str">
        <f>+IFERROR(VLOOKUP(A21,ConsolidatedBudget!$A$39:$E$48,2,FALSE),"")</f>
        <v/>
      </c>
      <c r="C21" s="208" t="str">
        <f>+IFERROR(VLOOKUP(A21,ConsolidatedBudget!$A$39:$E$48,4,FALSE),"")</f>
        <v/>
      </c>
      <c r="D21" s="233"/>
      <c r="E21" s="230" t="str">
        <f>+IFERROR(VLOOKUP(D21,'Affiliated entities'!$A$6:$E$36,2,FALSE),"")</f>
        <v/>
      </c>
      <c r="F21" s="231" t="str">
        <f>+IFERROR(VLOOKUP(D21,'Affiliated entities'!$A$6:$E$36,4,FALSE),"")</f>
        <v/>
      </c>
      <c r="G21" s="335"/>
      <c r="H21" s="336"/>
      <c r="I21" s="337"/>
      <c r="J21" s="321" t="str">
        <f>IF(ISBLANK(A21),"",IF(OR(ISBLANK(A21),ISBLANK(D21),ISBLANK(G21),ISBLANK(H21)),Translation!$A$180," "))</f>
        <v/>
      </c>
    </row>
    <row r="22" spans="1:10" ht="25.5" customHeight="1" x14ac:dyDescent="0.3">
      <c r="A22" s="234"/>
      <c r="B22" s="209" t="str">
        <f>+IFERROR(VLOOKUP(A22,ConsolidatedBudget!$A$39:$E$48,2,FALSE),"")</f>
        <v/>
      </c>
      <c r="C22" s="208" t="str">
        <f>+IFERROR(VLOOKUP(A22,ConsolidatedBudget!$A$39:$E$48,4,FALSE),"")</f>
        <v/>
      </c>
      <c r="D22" s="233"/>
      <c r="E22" s="230" t="str">
        <f>+IFERROR(VLOOKUP(D22,'Affiliated entities'!$A$6:$E$36,2,FALSE),"")</f>
        <v/>
      </c>
      <c r="F22" s="231" t="str">
        <f>+IFERROR(VLOOKUP(D22,'Affiliated entities'!$A$6:$E$36,4,FALSE),"")</f>
        <v/>
      </c>
      <c r="G22" s="335"/>
      <c r="H22" s="336"/>
      <c r="I22" s="337"/>
      <c r="J22" s="321" t="str">
        <f>IF(ISBLANK(A22),"",IF(OR(ISBLANK(A22),ISBLANK(D22),ISBLANK(G22),ISBLANK(H22)),Translation!$A$180," "))</f>
        <v/>
      </c>
    </row>
    <row r="23" spans="1:10" ht="25.5" customHeight="1" x14ac:dyDescent="0.3">
      <c r="A23" s="234"/>
      <c r="B23" s="209" t="str">
        <f>+IFERROR(VLOOKUP(A23,ConsolidatedBudget!$A$39:$E$48,2,FALSE),"")</f>
        <v/>
      </c>
      <c r="C23" s="208" t="str">
        <f>+IFERROR(VLOOKUP(A23,ConsolidatedBudget!$A$39:$E$48,4,FALSE),"")</f>
        <v/>
      </c>
      <c r="D23" s="233"/>
      <c r="E23" s="230" t="str">
        <f>+IFERROR(VLOOKUP(D23,'Affiliated entities'!$A$6:$E$36,2,FALSE),"")</f>
        <v/>
      </c>
      <c r="F23" s="231" t="str">
        <f>+IFERROR(VLOOKUP(D23,'Affiliated entities'!$A$6:$E$36,4,FALSE),"")</f>
        <v/>
      </c>
      <c r="G23" s="335"/>
      <c r="H23" s="336"/>
      <c r="I23" s="337"/>
      <c r="J23" s="321" t="str">
        <f>IF(ISBLANK(A23),"",IF(OR(ISBLANK(A23),ISBLANK(D23),ISBLANK(G23),ISBLANK(H23)),Translation!$A$180," "))</f>
        <v/>
      </c>
    </row>
    <row r="24" spans="1:10" ht="25.5" customHeight="1" x14ac:dyDescent="0.3">
      <c r="A24" s="234"/>
      <c r="B24" s="209" t="str">
        <f>+IFERROR(VLOOKUP(A24,ConsolidatedBudget!$A$39:$E$48,2,FALSE),"")</f>
        <v/>
      </c>
      <c r="C24" s="208" t="str">
        <f>+IFERROR(VLOOKUP(A24,ConsolidatedBudget!$A$39:$E$48,4,FALSE),"")</f>
        <v/>
      </c>
      <c r="D24" s="233"/>
      <c r="E24" s="230" t="str">
        <f>+IFERROR(VLOOKUP(D24,'Affiliated entities'!$A$6:$E$36,2,FALSE),"")</f>
        <v/>
      </c>
      <c r="F24" s="231" t="str">
        <f>+IFERROR(VLOOKUP(D24,'Affiliated entities'!$A$6:$E$36,4,FALSE),"")</f>
        <v/>
      </c>
      <c r="G24" s="335"/>
      <c r="H24" s="336"/>
      <c r="I24" s="337"/>
      <c r="J24" s="321" t="str">
        <f>IF(ISBLANK(A24),"",IF(OR(ISBLANK(A24),ISBLANK(D24),ISBLANK(G24),ISBLANK(H24)),Translation!$A$180," "))</f>
        <v/>
      </c>
    </row>
    <row r="25" spans="1:10" ht="25.5" customHeight="1" x14ac:dyDescent="0.3">
      <c r="A25" s="234"/>
      <c r="B25" s="209" t="str">
        <f>+IFERROR(VLOOKUP(A25,ConsolidatedBudget!$A$39:$E$48,2,FALSE),"")</f>
        <v/>
      </c>
      <c r="C25" s="208" t="str">
        <f>+IFERROR(VLOOKUP(A25,ConsolidatedBudget!$A$39:$E$48,4,FALSE),"")</f>
        <v/>
      </c>
      <c r="D25" s="233"/>
      <c r="E25" s="230" t="str">
        <f>+IFERROR(VLOOKUP(D25,'Affiliated entities'!$A$6:$E$36,2,FALSE),"")</f>
        <v/>
      </c>
      <c r="F25" s="231" t="str">
        <f>+IFERROR(VLOOKUP(D25,'Affiliated entities'!$A$6:$E$36,4,FALSE),"")</f>
        <v/>
      </c>
      <c r="G25" s="335"/>
      <c r="H25" s="336"/>
      <c r="I25" s="337"/>
      <c r="J25" s="321" t="str">
        <f>IF(ISBLANK(A25),"",IF(OR(ISBLANK(A25),ISBLANK(D25),ISBLANK(G25),ISBLANK(H25)),Translation!$A$180," "))</f>
        <v/>
      </c>
    </row>
    <row r="26" spans="1:10" ht="25.5" customHeight="1" x14ac:dyDescent="0.3">
      <c r="A26" s="234"/>
      <c r="B26" s="209" t="str">
        <f>+IFERROR(VLOOKUP(A26,ConsolidatedBudget!$A$39:$E$48,2,FALSE),"")</f>
        <v/>
      </c>
      <c r="C26" s="208" t="str">
        <f>+IFERROR(VLOOKUP(A26,ConsolidatedBudget!$A$39:$E$48,4,FALSE),"")</f>
        <v/>
      </c>
      <c r="D26" s="233"/>
      <c r="E26" s="230" t="str">
        <f>+IFERROR(VLOOKUP(D26,'Affiliated entities'!$A$6:$E$36,2,FALSE),"")</f>
        <v/>
      </c>
      <c r="F26" s="231" t="str">
        <f>+IFERROR(VLOOKUP(D26,'Affiliated entities'!$A$6:$E$36,4,FALSE),"")</f>
        <v/>
      </c>
      <c r="G26" s="335"/>
      <c r="H26" s="336"/>
      <c r="I26" s="337"/>
      <c r="J26" s="321" t="str">
        <f>IF(ISBLANK(A26),"",IF(OR(ISBLANK(A26),ISBLANK(D26),ISBLANK(G26),ISBLANK(H26)),Translation!$A$180," "))</f>
        <v/>
      </c>
    </row>
    <row r="27" spans="1:10" ht="25.5" customHeight="1" x14ac:dyDescent="0.3">
      <c r="A27" s="234"/>
      <c r="B27" s="209" t="str">
        <f>+IFERROR(VLOOKUP(A27,ConsolidatedBudget!$A$39:$E$48,2,FALSE),"")</f>
        <v/>
      </c>
      <c r="C27" s="208" t="str">
        <f>+IFERROR(VLOOKUP(A27,ConsolidatedBudget!$A$39:$E$48,4,FALSE),"")</f>
        <v/>
      </c>
      <c r="D27" s="233"/>
      <c r="E27" s="230" t="str">
        <f>+IFERROR(VLOOKUP(D27,'Affiliated entities'!$A$6:$E$36,2,FALSE),"")</f>
        <v/>
      </c>
      <c r="F27" s="231" t="str">
        <f>+IFERROR(VLOOKUP(D27,'Affiliated entities'!$A$6:$E$36,4,FALSE),"")</f>
        <v/>
      </c>
      <c r="G27" s="335"/>
      <c r="H27" s="336"/>
      <c r="I27" s="337"/>
      <c r="J27" s="321" t="str">
        <f>IF(ISBLANK(A27),"",IF(OR(ISBLANK(A27),ISBLANK(D27),ISBLANK(G27),ISBLANK(H27)),Translation!$A$180," "))</f>
        <v/>
      </c>
    </row>
    <row r="28" spans="1:10" ht="25.5" customHeight="1" x14ac:dyDescent="0.3">
      <c r="A28" s="234"/>
      <c r="B28" s="209" t="str">
        <f>+IFERROR(VLOOKUP(A28,ConsolidatedBudget!$A$39:$E$48,2,FALSE),"")</f>
        <v/>
      </c>
      <c r="C28" s="208" t="str">
        <f>+IFERROR(VLOOKUP(A28,ConsolidatedBudget!$A$39:$E$48,4,FALSE),"")</f>
        <v/>
      </c>
      <c r="D28" s="233"/>
      <c r="E28" s="230" t="str">
        <f>+IFERROR(VLOOKUP(D28,'Affiliated entities'!$A$6:$E$36,2,FALSE),"")</f>
        <v/>
      </c>
      <c r="F28" s="231" t="str">
        <f>+IFERROR(VLOOKUP(D28,'Affiliated entities'!$A$6:$E$36,4,FALSE),"")</f>
        <v/>
      </c>
      <c r="G28" s="335"/>
      <c r="H28" s="336"/>
      <c r="I28" s="337"/>
      <c r="J28" s="321" t="str">
        <f>IF(ISBLANK(A28),"",IF(OR(ISBLANK(A28),ISBLANK(D28),ISBLANK(G28),ISBLANK(H28)),Translation!$A$180," "))</f>
        <v/>
      </c>
    </row>
    <row r="29" spans="1:10" ht="25.5" customHeight="1" x14ac:dyDescent="0.3">
      <c r="A29" s="234"/>
      <c r="B29" s="209" t="str">
        <f>+IFERROR(VLOOKUP(A29,ConsolidatedBudget!$A$39:$E$48,2,FALSE),"")</f>
        <v/>
      </c>
      <c r="C29" s="208" t="str">
        <f>+IFERROR(VLOOKUP(A29,ConsolidatedBudget!$A$39:$E$48,4,FALSE),"")</f>
        <v/>
      </c>
      <c r="D29" s="233"/>
      <c r="E29" s="230" t="str">
        <f>+IFERROR(VLOOKUP(D29,'Affiliated entities'!$A$6:$E$36,2,FALSE),"")</f>
        <v/>
      </c>
      <c r="F29" s="231" t="str">
        <f>+IFERROR(VLOOKUP(D29,'Affiliated entities'!$A$6:$E$36,4,FALSE),"")</f>
        <v/>
      </c>
      <c r="G29" s="335"/>
      <c r="H29" s="336"/>
      <c r="I29" s="337"/>
      <c r="J29" s="321" t="str">
        <f>IF(ISBLANK(A29),"",IF(OR(ISBLANK(A29),ISBLANK(D29),ISBLANK(G29),ISBLANK(H29)),Translation!$A$180," "))</f>
        <v/>
      </c>
    </row>
    <row r="30" spans="1:10" ht="25.5" customHeight="1" x14ac:dyDescent="0.3">
      <c r="A30" s="234"/>
      <c r="B30" s="209" t="str">
        <f>+IFERROR(VLOOKUP(A30,ConsolidatedBudget!$A$39:$E$48,2,FALSE),"")</f>
        <v/>
      </c>
      <c r="C30" s="208" t="str">
        <f>+IFERROR(VLOOKUP(A30,ConsolidatedBudget!$A$39:$E$48,4,FALSE),"")</f>
        <v/>
      </c>
      <c r="D30" s="233"/>
      <c r="E30" s="230" t="str">
        <f>+IFERROR(VLOOKUP(D30,'Affiliated entities'!$A$6:$E$36,2,FALSE),"")</f>
        <v/>
      </c>
      <c r="F30" s="231" t="str">
        <f>+IFERROR(VLOOKUP(D30,'Affiliated entities'!$A$6:$E$36,4,FALSE),"")</f>
        <v/>
      </c>
      <c r="G30" s="335"/>
      <c r="H30" s="336"/>
      <c r="I30" s="337"/>
      <c r="J30" s="321" t="str">
        <f>IF(ISBLANK(A30),"",IF(OR(ISBLANK(A30),ISBLANK(D30),ISBLANK(G30),ISBLANK(H30)),Translation!$A$180," "))</f>
        <v/>
      </c>
    </row>
    <row r="31" spans="1:10" ht="25.5" customHeight="1" x14ac:dyDescent="0.3">
      <c r="A31" s="234"/>
      <c r="B31" s="209" t="str">
        <f>+IFERROR(VLOOKUP(A31,ConsolidatedBudget!$A$39:$E$48,2,FALSE),"")</f>
        <v/>
      </c>
      <c r="C31" s="208" t="str">
        <f>+IFERROR(VLOOKUP(A31,ConsolidatedBudget!$A$39:$E$48,4,FALSE),"")</f>
        <v/>
      </c>
      <c r="D31" s="233"/>
      <c r="E31" s="230" t="str">
        <f>+IFERROR(VLOOKUP(D31,'Affiliated entities'!$A$6:$E$36,2,FALSE),"")</f>
        <v/>
      </c>
      <c r="F31" s="231" t="str">
        <f>+IFERROR(VLOOKUP(D31,'Affiliated entities'!$A$6:$E$36,4,FALSE),"")</f>
        <v/>
      </c>
      <c r="G31" s="335"/>
      <c r="H31" s="336"/>
      <c r="I31" s="337"/>
      <c r="J31" s="321" t="str">
        <f>IF(ISBLANK(A31),"",IF(OR(ISBLANK(A31),ISBLANK(D31),ISBLANK(G31),ISBLANK(H31)),Translation!$A$180," "))</f>
        <v/>
      </c>
    </row>
    <row r="32" spans="1:10" ht="25.5" customHeight="1" thickBot="1" x14ac:dyDescent="0.35">
      <c r="A32" s="234"/>
      <c r="B32" s="209" t="str">
        <f>+IFERROR(VLOOKUP(A32,ConsolidatedBudget!$A$39:$E$48,2,FALSE),"")</f>
        <v/>
      </c>
      <c r="C32" s="208" t="str">
        <f>+IFERROR(VLOOKUP(A32,ConsolidatedBudget!$A$39:$E$48,4,FALSE),"")</f>
        <v/>
      </c>
      <c r="D32" s="233"/>
      <c r="E32" s="230" t="str">
        <f>+IFERROR(VLOOKUP(D32,'Affiliated entities'!$A$6:$E$36,2,FALSE),"")</f>
        <v/>
      </c>
      <c r="F32" s="231" t="str">
        <f>+IFERROR(VLOOKUP(D32,'Affiliated entities'!$A$6:$E$36,4,FALSE),"")</f>
        <v/>
      </c>
      <c r="G32" s="338"/>
      <c r="H32" s="339"/>
      <c r="I32" s="340"/>
      <c r="J32" s="321" t="str">
        <f>IF(ISBLANK(A32),"",IF(OR(ISBLANK(A32),ISBLANK(D32),ISBLANK(G32),ISBLANK(H32)),Translation!$A$180," "))</f>
        <v/>
      </c>
    </row>
    <row r="33" spans="1:10" ht="15" thickTop="1" thickBot="1" x14ac:dyDescent="0.35">
      <c r="A33" s="575" t="str">
        <f>Translation!A158</f>
        <v>Total other costs</v>
      </c>
      <c r="B33" s="576"/>
      <c r="C33" s="576"/>
      <c r="D33" s="576"/>
      <c r="E33" s="576"/>
      <c r="F33" s="576"/>
      <c r="G33" s="577"/>
      <c r="H33" s="146"/>
      <c r="I33" s="113">
        <f>SUM(I3:I32)</f>
        <v>0</v>
      </c>
      <c r="J33" s="112"/>
    </row>
    <row r="34" spans="1:10" ht="14.4" hidden="1" thickTop="1" x14ac:dyDescent="0.3"/>
    <row r="35" spans="1:10" hidden="1" x14ac:dyDescent="0.3"/>
    <row r="36" spans="1:10" hidden="1" x14ac:dyDescent="0.3"/>
  </sheetData>
  <sheetProtection password="DB79" sheet="1" objects="1" scenarios="1"/>
  <customSheetViews>
    <customSheetView guid="{66AF0A42-F63F-4FA7-868C-A359F93CB329}" fitToPage="1" hiddenRows="1" hiddenColumns="1">
      <selection activeCell="D16" sqref="D16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83" fitToHeight="0" orientation="landscape" r:id="rId1"/>
      <headerFooter alignWithMargins="0">
        <oddHeader>&amp;A</oddHeader>
        <oddFooter>&amp;L&amp;F&amp;CPage &amp;P of &amp;N&amp;R&amp;D  &amp;T</oddFooter>
      </headerFooter>
    </customSheetView>
  </customSheetViews>
  <mergeCells count="11">
    <mergeCell ref="A33:G33"/>
    <mergeCell ref="A2:A3"/>
    <mergeCell ref="B2:B3"/>
    <mergeCell ref="C2:C3"/>
    <mergeCell ref="G2:G3"/>
    <mergeCell ref="D1:F1"/>
    <mergeCell ref="D2:D3"/>
    <mergeCell ref="E2:E3"/>
    <mergeCell ref="F2:F3"/>
    <mergeCell ref="I2:I3"/>
    <mergeCell ref="H2:H3"/>
  </mergeCells>
  <phoneticPr fontId="8" type="noConversion"/>
  <dataValidations count="3">
    <dataValidation type="list" allowBlank="1" showInputMessage="1" showErrorMessage="1" sqref="A4:A32">
      <formula1>Partners</formula1>
    </dataValidation>
    <dataValidation type="whole" operator="greaterThanOrEqual" allowBlank="1" showInputMessage="1" showErrorMessage="1" sqref="I4:I33">
      <formula1>0</formula1>
    </dataValidation>
    <dataValidation type="list" allowBlank="1" showInputMessage="1" showErrorMessage="1" sqref="D4:D32">
      <formula1>AFE</formula1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0" fitToHeight="0" orientation="landscape" r:id="rId2"/>
  <headerFooter alignWithMargins="0">
    <oddHeader>&amp;A</oddHeader>
    <oddFooter>&amp;L&amp;F&amp;CPage &amp;P of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"/>
  <sheetViews>
    <sheetView topLeftCell="A5" zoomScale="103" zoomScaleNormal="103" workbookViewId="0">
      <selection activeCell="G16" sqref="G16"/>
    </sheetView>
  </sheetViews>
  <sheetFormatPr defaultColWidth="0" defaultRowHeight="18" zeroHeight="1" x14ac:dyDescent="0.35"/>
  <cols>
    <col min="1" max="1" width="9.5546875" style="4" customWidth="1"/>
    <col min="2" max="2" width="12.33203125" style="4" customWidth="1"/>
    <col min="3" max="3" width="14.33203125" style="4" customWidth="1"/>
    <col min="4" max="4" width="12.6640625" style="9" customWidth="1"/>
    <col min="5" max="5" width="12.6640625" style="2" customWidth="1"/>
    <col min="6" max="6" width="12.6640625" style="2" hidden="1" customWidth="1"/>
    <col min="7" max="8" width="12.6640625" style="2" customWidth="1"/>
    <col min="9" max="9" width="14.5546875" style="2" customWidth="1"/>
    <col min="10" max="10" width="16.6640625" style="11" customWidth="1"/>
    <col min="11" max="11" width="16.44140625" style="2" customWidth="1"/>
    <col min="12" max="12" width="15" style="2" customWidth="1"/>
    <col min="13" max="13" width="7.5546875" style="2" customWidth="1"/>
    <col min="14" max="14" width="0.88671875" style="2" customWidth="1"/>
    <col min="15" max="16384" width="9.109375" style="2" hidden="1"/>
  </cols>
  <sheetData>
    <row r="1" spans="1:13" s="1" customFormat="1" ht="16.5" hidden="1" customHeight="1" x14ac:dyDescent="0.35">
      <c r="A1" s="34" t="s">
        <v>49</v>
      </c>
      <c r="B1" s="34"/>
      <c r="C1" s="34"/>
      <c r="D1" s="8"/>
      <c r="J1" s="10"/>
      <c r="L1" s="578" t="s">
        <v>36</v>
      </c>
      <c r="M1" s="578"/>
    </row>
    <row r="2" spans="1:13" s="1" customFormat="1" ht="16.5" hidden="1" customHeight="1" x14ac:dyDescent="0.35">
      <c r="A2" s="35" t="s">
        <v>1</v>
      </c>
      <c r="B2" s="35"/>
      <c r="C2" s="35"/>
      <c r="D2" s="8"/>
      <c r="J2" s="10"/>
      <c r="L2" s="579"/>
      <c r="M2" s="579"/>
    </row>
    <row r="3" spans="1:13" s="1" customFormat="1" ht="37.5" hidden="1" customHeight="1" x14ac:dyDescent="0.3">
      <c r="A3" s="586" t="s">
        <v>45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</row>
    <row r="4" spans="1:13" s="1" customFormat="1" ht="9.75" hidden="1" customHeight="1" thickBo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9" customFormat="1" ht="16.5" customHeight="1" thickTop="1" thickBot="1" x14ac:dyDescent="0.35">
      <c r="A5" s="256"/>
      <c r="B5" s="255"/>
      <c r="C5" s="255"/>
      <c r="D5" s="580" t="str">
        <f>Translation!A57</f>
        <v>Expenditure</v>
      </c>
      <c r="E5" s="581"/>
      <c r="F5" s="581"/>
      <c r="G5" s="581"/>
      <c r="H5" s="581"/>
      <c r="I5" s="581"/>
      <c r="J5" s="581"/>
      <c r="K5" s="581"/>
      <c r="L5" s="581"/>
      <c r="M5" s="582"/>
    </row>
    <row r="6" spans="1:13" s="40" customFormat="1" ht="25.5" customHeight="1" thickBot="1" x14ac:dyDescent="0.35">
      <c r="A6" s="256"/>
      <c r="B6" s="255"/>
      <c r="C6" s="255"/>
      <c r="D6" s="584" t="str">
        <f>Translation!A39</f>
        <v>Direct Costs</v>
      </c>
      <c r="E6" s="573"/>
      <c r="F6" s="573"/>
      <c r="G6" s="573"/>
      <c r="H6" s="573"/>
      <c r="I6" s="573"/>
      <c r="J6" s="585"/>
      <c r="K6" s="313" t="str">
        <f>Translation!A72</f>
        <v>Indirect costs</v>
      </c>
      <c r="L6" s="571" t="str">
        <f>Translation!A161</f>
        <v>Total project expenditures</v>
      </c>
      <c r="M6" s="556"/>
    </row>
    <row r="7" spans="1:13" s="40" customFormat="1" ht="12.75" customHeight="1" thickBot="1" x14ac:dyDescent="0.35">
      <c r="A7" s="549" t="str">
        <f>Translation!A115</f>
        <v>Partner</v>
      </c>
      <c r="B7" s="549" t="str">
        <f>Translation!A92</f>
        <v>Name</v>
      </c>
      <c r="C7" s="571" t="str">
        <f>Translation!A30</f>
        <v>Country</v>
      </c>
      <c r="D7" s="590" t="str">
        <f>Translation!A134</f>
        <v>A. Staff costs</v>
      </c>
      <c r="E7" s="581" t="str">
        <f>Translation!A102</f>
        <v>B. Operations</v>
      </c>
      <c r="F7" s="581"/>
      <c r="G7" s="581"/>
      <c r="H7" s="581"/>
      <c r="I7" s="582"/>
      <c r="J7" s="588" t="str">
        <f>Translation!A153</f>
        <v>Total Direct Costs (A+B)</v>
      </c>
      <c r="K7" s="571" t="str">
        <f>Translation!A162</f>
        <v>Total project indirect costs (up to 7%) rounded with ZERO decimals</v>
      </c>
      <c r="L7" s="583"/>
      <c r="M7" s="557"/>
    </row>
    <row r="8" spans="1:13" s="41" customFormat="1" ht="91.5" customHeight="1" thickBot="1" x14ac:dyDescent="0.3">
      <c r="A8" s="550"/>
      <c r="B8" s="550"/>
      <c r="C8" s="583"/>
      <c r="D8" s="591"/>
      <c r="E8" s="326" t="str">
        <f>Translation!A170</f>
        <v>Travel  and subsistence for project staff</v>
      </c>
      <c r="F8" s="71" t="str">
        <f>Translation!A44</f>
        <v>Equipment</v>
      </c>
      <c r="G8" s="71" t="str">
        <f>Translation!A138</f>
        <v xml:space="preserve">Subcontracting </v>
      </c>
      <c r="H8" s="325" t="str">
        <f>Translation!A105</f>
        <v>Other</v>
      </c>
      <c r="I8" s="73" t="str">
        <f>Translation!A157</f>
        <v>B.Total operational costs</v>
      </c>
      <c r="J8" s="589"/>
      <c r="K8" s="583"/>
      <c r="L8" s="73" t="str">
        <f>Translation!A148</f>
        <v>TOTAL</v>
      </c>
      <c r="M8" s="312" t="s">
        <v>10</v>
      </c>
    </row>
    <row r="9" spans="1:13" s="37" customFormat="1" ht="28.5" customHeight="1" x14ac:dyDescent="0.3">
      <c r="A9" s="264" t="s">
        <v>53</v>
      </c>
      <c r="B9" s="209">
        <f>+IFERROR(VLOOKUP(A9,ConsolidatedBudget!$A$39:$E$48,2,FALSE),"")</f>
        <v>0</v>
      </c>
      <c r="C9" s="208">
        <f>+IFERROR(VLOOKUP(A9,ConsolidatedBudget!$A$39:$E$48,4,FALSE),"")</f>
        <v>0</v>
      </c>
      <c r="D9" s="79">
        <f>SUMIF('A. Staff'!$A$7:$A$33,A9,'A. Staff'!$H$7:$H$33)</f>
        <v>0</v>
      </c>
      <c r="E9" s="80">
        <f>SUMIF('Travel and subsistence'!$A$4:$A$33,'Indirect costs'!A9,'Travel and subsistence'!$N$4:$N$33)</f>
        <v>0</v>
      </c>
      <c r="F9" s="80">
        <f>SUMIF('B.2 Equipment'!$A$4:$A$33,'Indirect costs'!A9,'B.2 Equipment'!$M$4:$M$33)</f>
        <v>0</v>
      </c>
      <c r="G9" s="80">
        <f>SUMIF(Subcontracting!$A$3:$A$33,'Indirect costs'!A9,Subcontracting!$I$3:$I$33)</f>
        <v>0</v>
      </c>
      <c r="H9" s="80">
        <f>SUMIF(Other!$A$4:$A$32,'Indirect costs'!A9,Other!$I$4:$I$32)</f>
        <v>0</v>
      </c>
      <c r="I9" s="81">
        <f>SUM(E9:H9)</f>
        <v>0</v>
      </c>
      <c r="J9" s="79">
        <f>D9+I9</f>
        <v>0</v>
      </c>
      <c r="K9" s="108"/>
      <c r="L9" s="83">
        <f>J9+K9</f>
        <v>0</v>
      </c>
      <c r="M9" s="84">
        <f t="shared" ref="M9:M18" si="0">IF(AND($L$19&lt;&gt;0,$L$19&lt;&gt;"ERROR"),L9/$L$19,0)</f>
        <v>0</v>
      </c>
    </row>
    <row r="10" spans="1:13" s="37" customFormat="1" ht="28.5" customHeight="1" x14ac:dyDescent="0.3">
      <c r="A10" s="265" t="s">
        <v>54</v>
      </c>
      <c r="B10" s="209">
        <f>+IFERROR(VLOOKUP(A10,ConsolidatedBudget!$A$39:$E$48,2,FALSE),"")</f>
        <v>0</v>
      </c>
      <c r="C10" s="208">
        <f>+IFERROR(VLOOKUP(A10,ConsolidatedBudget!$A$39:$E$48,4,FALSE),"")</f>
        <v>0</v>
      </c>
      <c r="D10" s="86">
        <f>SUMIF('A. Staff'!$A$7:$A$33,A10,'A. Staff'!$H$7:$H$33)</f>
        <v>0</v>
      </c>
      <c r="E10" s="87">
        <f>SUMIF('Travel and subsistence'!$A$4:$A$33,'Indirect costs'!A10,'Travel and subsistence'!$N$4:$N$33)</f>
        <v>0</v>
      </c>
      <c r="F10" s="87">
        <f>SUMIF('B.2 Equipment'!$A$4:$A$33,'Indirect costs'!A10,'B.2 Equipment'!$M$4:$M$33)</f>
        <v>0</v>
      </c>
      <c r="G10" s="87">
        <f>SUMIF(Subcontracting!$A$3:$A$33,'Indirect costs'!A10,Subcontracting!$I$3:$I$33)</f>
        <v>0</v>
      </c>
      <c r="H10" s="87">
        <f>SUMIF(Other!$A$4:$A$32,'Indirect costs'!A10,Other!$I$4:$I$32)</f>
        <v>0</v>
      </c>
      <c r="I10" s="88">
        <f t="shared" ref="I10:I18" si="1">SUM(E10:H10)</f>
        <v>0</v>
      </c>
      <c r="J10" s="86">
        <f t="shared" ref="J10:J18" si="2">D10+I10</f>
        <v>0</v>
      </c>
      <c r="K10" s="109"/>
      <c r="L10" s="90">
        <f>J10+K10</f>
        <v>0</v>
      </c>
      <c r="M10" s="91">
        <f t="shared" si="0"/>
        <v>0</v>
      </c>
    </row>
    <row r="11" spans="1:13" s="37" customFormat="1" ht="28.5" customHeight="1" x14ac:dyDescent="0.3">
      <c r="A11" s="265" t="s">
        <v>55</v>
      </c>
      <c r="B11" s="209">
        <f>+IFERROR(VLOOKUP(A11,ConsolidatedBudget!$A$39:$E$48,2,FALSE),"")</f>
        <v>0</v>
      </c>
      <c r="C11" s="208">
        <f>+IFERROR(VLOOKUP(A11,ConsolidatedBudget!$A$39:$E$48,4,FALSE),"")</f>
        <v>0</v>
      </c>
      <c r="D11" s="86">
        <f>SUMIF('A. Staff'!$A$7:$A$33,A11,'A. Staff'!$H$7:$H$33)</f>
        <v>0</v>
      </c>
      <c r="E11" s="87">
        <f>SUMIF('Travel and subsistence'!$A$4:$A$33,'Indirect costs'!A11,'Travel and subsistence'!$N$4:$N$33)</f>
        <v>0</v>
      </c>
      <c r="F11" s="87">
        <f>SUMIF('B.2 Equipment'!$A$4:$A$33,'Indirect costs'!A11,'B.2 Equipment'!$M$4:$M$33)</f>
        <v>0</v>
      </c>
      <c r="G11" s="87">
        <f>SUMIF(Subcontracting!$A$3:$A$33,'Indirect costs'!A11,Subcontracting!$I$3:$I$33)</f>
        <v>0</v>
      </c>
      <c r="H11" s="87">
        <f>SUMIF(Other!$A$4:$A$32,'Indirect costs'!A11,Other!$I$4:$I$32)</f>
        <v>0</v>
      </c>
      <c r="I11" s="88">
        <f t="shared" si="1"/>
        <v>0</v>
      </c>
      <c r="J11" s="86">
        <f t="shared" si="2"/>
        <v>0</v>
      </c>
      <c r="K11" s="109"/>
      <c r="L11" s="90">
        <f t="shared" ref="L11:L17" si="3">J11+K11</f>
        <v>0</v>
      </c>
      <c r="M11" s="91">
        <f t="shared" si="0"/>
        <v>0</v>
      </c>
    </row>
    <row r="12" spans="1:13" s="37" customFormat="1" ht="28.5" customHeight="1" x14ac:dyDescent="0.3">
      <c r="A12" s="265" t="s">
        <v>56</v>
      </c>
      <c r="B12" s="209">
        <f>+IFERROR(VLOOKUP(A12,ConsolidatedBudget!$A$39:$E$48,2,FALSE),"")</f>
        <v>0</v>
      </c>
      <c r="C12" s="208">
        <f>+IFERROR(VLOOKUP(A12,ConsolidatedBudget!$A$39:$E$48,4,FALSE),"")</f>
        <v>0</v>
      </c>
      <c r="D12" s="86">
        <f>SUMIF('A. Staff'!$A$7:$A$33,A12,'A. Staff'!$H$7:$H$33)</f>
        <v>0</v>
      </c>
      <c r="E12" s="87">
        <f>SUMIF('Travel and subsistence'!$A$4:$A$33,'Indirect costs'!A12,'Travel and subsistence'!$N$4:$N$33)</f>
        <v>0</v>
      </c>
      <c r="F12" s="87">
        <f>SUMIF('B.2 Equipment'!$A$4:$A$33,'Indirect costs'!A12,'B.2 Equipment'!$M$4:$M$33)</f>
        <v>0</v>
      </c>
      <c r="G12" s="87">
        <f>SUMIF(Subcontracting!$A$3:$A$33,'Indirect costs'!A12,Subcontracting!$I$3:$I$33)</f>
        <v>0</v>
      </c>
      <c r="H12" s="87">
        <f>SUMIF(Other!$A$4:$A$32,'Indirect costs'!A12,Other!$I$4:$I$32)</f>
        <v>0</v>
      </c>
      <c r="I12" s="88">
        <f t="shared" si="1"/>
        <v>0</v>
      </c>
      <c r="J12" s="86">
        <f t="shared" si="2"/>
        <v>0</v>
      </c>
      <c r="K12" s="109"/>
      <c r="L12" s="90">
        <f t="shared" si="3"/>
        <v>0</v>
      </c>
      <c r="M12" s="91">
        <f t="shared" si="0"/>
        <v>0</v>
      </c>
    </row>
    <row r="13" spans="1:13" s="37" customFormat="1" ht="28.5" customHeight="1" x14ac:dyDescent="0.3">
      <c r="A13" s="265" t="s">
        <v>57</v>
      </c>
      <c r="B13" s="209">
        <f>+IFERROR(VLOOKUP(A13,ConsolidatedBudget!$A$39:$E$48,2,FALSE),"")</f>
        <v>0</v>
      </c>
      <c r="C13" s="208">
        <f>+IFERROR(VLOOKUP(A13,ConsolidatedBudget!$A$39:$E$48,4,FALSE),"")</f>
        <v>0</v>
      </c>
      <c r="D13" s="86">
        <f>SUMIF('A. Staff'!$A$7:$A$33,A13,'A. Staff'!$H$7:$H$33)</f>
        <v>0</v>
      </c>
      <c r="E13" s="87">
        <f>SUMIF('Travel and subsistence'!$A$4:$A$33,'Indirect costs'!A13,'Travel and subsistence'!$N$4:$N$33)</f>
        <v>0</v>
      </c>
      <c r="F13" s="87">
        <f>SUMIF('B.2 Equipment'!$A$4:$A$33,'Indirect costs'!A13,'B.2 Equipment'!$M$4:$M$33)</f>
        <v>0</v>
      </c>
      <c r="G13" s="87">
        <f>SUMIF(Subcontracting!$A$3:$A$33,'Indirect costs'!A13,Subcontracting!$I$3:$I$33)</f>
        <v>0</v>
      </c>
      <c r="H13" s="87">
        <f>SUMIF(Other!$A$4:$A$32,'Indirect costs'!A13,Other!$I$4:$I$32)</f>
        <v>0</v>
      </c>
      <c r="I13" s="88">
        <f t="shared" si="1"/>
        <v>0</v>
      </c>
      <c r="J13" s="86">
        <f t="shared" si="2"/>
        <v>0</v>
      </c>
      <c r="K13" s="109"/>
      <c r="L13" s="90">
        <f t="shared" si="3"/>
        <v>0</v>
      </c>
      <c r="M13" s="91">
        <f t="shared" si="0"/>
        <v>0</v>
      </c>
    </row>
    <row r="14" spans="1:13" s="37" customFormat="1" ht="28.5" customHeight="1" x14ac:dyDescent="0.3">
      <c r="A14" s="265" t="s">
        <v>58</v>
      </c>
      <c r="B14" s="209">
        <f>+IFERROR(VLOOKUP(A14,ConsolidatedBudget!$A$39:$E$48,2,FALSE),"")</f>
        <v>0</v>
      </c>
      <c r="C14" s="208">
        <f>+IFERROR(VLOOKUP(A14,ConsolidatedBudget!$A$39:$E$48,4,FALSE),"")</f>
        <v>0</v>
      </c>
      <c r="D14" s="86">
        <f>SUMIF('A. Staff'!$A$7:$A$33,A14,'A. Staff'!$H$7:$H$33)</f>
        <v>0</v>
      </c>
      <c r="E14" s="87">
        <f>SUMIF('Travel and subsistence'!$A$4:$A$33,'Indirect costs'!A14,'Travel and subsistence'!$N$4:$N$33)</f>
        <v>0</v>
      </c>
      <c r="F14" s="87">
        <f>SUMIF('B.2 Equipment'!$A$4:$A$33,'Indirect costs'!A14,'B.2 Equipment'!$M$4:$M$33)</f>
        <v>0</v>
      </c>
      <c r="G14" s="87">
        <f>SUMIF(Subcontracting!$A$3:$A$33,'Indirect costs'!A14,Subcontracting!$I$3:$I$33)</f>
        <v>0</v>
      </c>
      <c r="H14" s="87">
        <f>SUMIF(Other!$A$4:$A$32,'Indirect costs'!A14,Other!$I$4:$I$32)</f>
        <v>0</v>
      </c>
      <c r="I14" s="88">
        <f t="shared" si="1"/>
        <v>0</v>
      </c>
      <c r="J14" s="86">
        <f t="shared" si="2"/>
        <v>0</v>
      </c>
      <c r="K14" s="109"/>
      <c r="L14" s="90">
        <f t="shared" si="3"/>
        <v>0</v>
      </c>
      <c r="M14" s="91">
        <f t="shared" si="0"/>
        <v>0</v>
      </c>
    </row>
    <row r="15" spans="1:13" s="37" customFormat="1" ht="28.5" customHeight="1" x14ac:dyDescent="0.3">
      <c r="A15" s="265" t="s">
        <v>59</v>
      </c>
      <c r="B15" s="209">
        <f>+IFERROR(VLOOKUP(A15,ConsolidatedBudget!$A$39:$E$48,2,FALSE),"")</f>
        <v>0</v>
      </c>
      <c r="C15" s="208">
        <f>+IFERROR(VLOOKUP(A15,ConsolidatedBudget!$A$39:$E$48,4,FALSE),"")</f>
        <v>0</v>
      </c>
      <c r="D15" s="86">
        <f>SUMIF('A. Staff'!$A$7:$A$33,A15,'A. Staff'!$H$7:$H$33)</f>
        <v>0</v>
      </c>
      <c r="E15" s="87">
        <f>SUMIF('Travel and subsistence'!$A$4:$A$33,'Indirect costs'!A15,'Travel and subsistence'!$N$4:$N$33)</f>
        <v>0</v>
      </c>
      <c r="F15" s="87">
        <f>SUMIF('B.2 Equipment'!$A$4:$A$33,'Indirect costs'!A15,'B.2 Equipment'!$M$4:$M$33)</f>
        <v>0</v>
      </c>
      <c r="G15" s="87">
        <f>SUMIF(Subcontracting!$A$3:$A$33,'Indirect costs'!A15,Subcontracting!$I$3:$I$33)</f>
        <v>0</v>
      </c>
      <c r="H15" s="87">
        <f>SUMIF(Other!$A$4:$A$32,'Indirect costs'!A15,Other!$I$4:$I$32)</f>
        <v>0</v>
      </c>
      <c r="I15" s="88">
        <f t="shared" si="1"/>
        <v>0</v>
      </c>
      <c r="J15" s="86">
        <f t="shared" si="2"/>
        <v>0</v>
      </c>
      <c r="K15" s="109"/>
      <c r="L15" s="90">
        <f t="shared" si="3"/>
        <v>0</v>
      </c>
      <c r="M15" s="91">
        <f t="shared" si="0"/>
        <v>0</v>
      </c>
    </row>
    <row r="16" spans="1:13" s="37" customFormat="1" ht="28.5" customHeight="1" x14ac:dyDescent="0.3">
      <c r="A16" s="265" t="s">
        <v>60</v>
      </c>
      <c r="B16" s="209">
        <f>+IFERROR(VLOOKUP(A16,ConsolidatedBudget!$A$39:$E$48,2,FALSE),"")</f>
        <v>0</v>
      </c>
      <c r="C16" s="208">
        <f>+IFERROR(VLOOKUP(A16,ConsolidatedBudget!$A$39:$E$48,4,FALSE),"")</f>
        <v>0</v>
      </c>
      <c r="D16" s="86">
        <f>SUMIF('A. Staff'!$A$7:$A$33,A16,'A. Staff'!$H$7:$H$33)</f>
        <v>0</v>
      </c>
      <c r="E16" s="87">
        <f>SUMIF('Travel and subsistence'!$A$4:$A$33,'Indirect costs'!A16,'Travel and subsistence'!$N$4:$N$33)</f>
        <v>0</v>
      </c>
      <c r="F16" s="87">
        <f>SUMIF('B.2 Equipment'!$A$4:$A$33,'Indirect costs'!A16,'B.2 Equipment'!$M$4:$M$33)</f>
        <v>0</v>
      </c>
      <c r="G16" s="87">
        <f>SUMIF(Subcontracting!$A$3:$A$33,'Indirect costs'!A16,Subcontracting!$I$3:$I$33)</f>
        <v>0</v>
      </c>
      <c r="H16" s="87">
        <f>SUMIF(Other!$A$4:$A$32,'Indirect costs'!A16,Other!$I$4:$I$32)</f>
        <v>0</v>
      </c>
      <c r="I16" s="88">
        <f t="shared" si="1"/>
        <v>0</v>
      </c>
      <c r="J16" s="86">
        <f t="shared" si="2"/>
        <v>0</v>
      </c>
      <c r="K16" s="109"/>
      <c r="L16" s="90">
        <f t="shared" si="3"/>
        <v>0</v>
      </c>
      <c r="M16" s="91">
        <f t="shared" si="0"/>
        <v>0</v>
      </c>
    </row>
    <row r="17" spans="1:14" s="37" customFormat="1" ht="28.5" customHeight="1" x14ac:dyDescent="0.3">
      <c r="A17" s="265" t="s">
        <v>61</v>
      </c>
      <c r="B17" s="209">
        <f>+IFERROR(VLOOKUP(A17,ConsolidatedBudget!$A$39:$E$48,2,FALSE),"")</f>
        <v>0</v>
      </c>
      <c r="C17" s="208">
        <f>+IFERROR(VLOOKUP(A17,ConsolidatedBudget!$A$39:$E$48,4,FALSE),"")</f>
        <v>0</v>
      </c>
      <c r="D17" s="86">
        <f>SUMIF('A. Staff'!$A$7:$A$33,A17,'A. Staff'!$H$7:$H$33)</f>
        <v>0</v>
      </c>
      <c r="E17" s="87">
        <f>SUMIF('Travel and subsistence'!$A$4:$A$33,'Indirect costs'!A17,'Travel and subsistence'!$N$4:$N$33)</f>
        <v>0</v>
      </c>
      <c r="F17" s="87">
        <f>SUMIF('B.2 Equipment'!$A$4:$A$33,'Indirect costs'!A17,'B.2 Equipment'!$M$4:$M$33)</f>
        <v>0</v>
      </c>
      <c r="G17" s="87">
        <f>SUMIF(Subcontracting!$A$3:$A$33,'Indirect costs'!A17,Subcontracting!$I$3:$I$33)</f>
        <v>0</v>
      </c>
      <c r="H17" s="87">
        <f>SUMIF(Other!$A$4:$A$32,'Indirect costs'!A17,Other!$I$4:$I$32)</f>
        <v>0</v>
      </c>
      <c r="I17" s="88">
        <f t="shared" si="1"/>
        <v>0</v>
      </c>
      <c r="J17" s="86">
        <f t="shared" si="2"/>
        <v>0</v>
      </c>
      <c r="K17" s="109"/>
      <c r="L17" s="90">
        <f t="shared" si="3"/>
        <v>0</v>
      </c>
      <c r="M17" s="91">
        <f t="shared" si="0"/>
        <v>0</v>
      </c>
    </row>
    <row r="18" spans="1:14" s="42" customFormat="1" ht="28.5" customHeight="1" thickBot="1" x14ac:dyDescent="0.35">
      <c r="A18" s="341" t="s">
        <v>62</v>
      </c>
      <c r="B18" s="270">
        <f>+IFERROR(VLOOKUP(A18,ConsolidatedBudget!$A$39:$E$48,2,FALSE),"")</f>
        <v>0</v>
      </c>
      <c r="C18" s="271">
        <f>+IFERROR(VLOOKUP(A18,ConsolidatedBudget!$A$39:$E$48,4,FALSE),"")</f>
        <v>0</v>
      </c>
      <c r="D18" s="257">
        <f>SUMIF('A. Staff'!$A$7:$A$33,A18,'A. Staff'!$H$7:$H$33)</f>
        <v>0</v>
      </c>
      <c r="E18" s="92">
        <f>SUMIF('Travel and subsistence'!$A$4:$A$33,'Indirect costs'!A18,'Travel and subsistence'!$N$4:$N$33)</f>
        <v>0</v>
      </c>
      <c r="F18" s="92">
        <f>SUMIF('B.2 Equipment'!$A$4:$A$33,'Indirect costs'!A18,'B.2 Equipment'!$M$4:$M$33)</f>
        <v>0</v>
      </c>
      <c r="G18" s="92">
        <f>SUMIF(Subcontracting!$A$3:$A$33,'Indirect costs'!A18,Subcontracting!$I$3:$I$33)</f>
        <v>0</v>
      </c>
      <c r="H18" s="92">
        <f>SUMIF(Other!$A$4:$A$32,'Indirect costs'!A18,Other!$I$4:$I$32)</f>
        <v>0</v>
      </c>
      <c r="I18" s="364">
        <f t="shared" si="1"/>
        <v>0</v>
      </c>
      <c r="J18" s="257">
        <f t="shared" si="2"/>
        <v>0</v>
      </c>
      <c r="K18" s="110"/>
      <c r="L18" s="323">
        <f>J18+K18</f>
        <v>0</v>
      </c>
      <c r="M18" s="365">
        <f t="shared" si="0"/>
        <v>0</v>
      </c>
      <c r="N18" s="37"/>
    </row>
    <row r="19" spans="1:14" s="12" customFormat="1" ht="38.25" customHeight="1" thickTop="1" thickBot="1" x14ac:dyDescent="0.3">
      <c r="A19" s="258" t="str">
        <f>Translation!A149</f>
        <v>Total</v>
      </c>
      <c r="B19" s="259"/>
      <c r="C19" s="259"/>
      <c r="D19" s="260">
        <f t="shared" ref="D19:I19" si="4">SUM(D9:D18)</f>
        <v>0</v>
      </c>
      <c r="E19" s="261">
        <f t="shared" si="4"/>
        <v>0</v>
      </c>
      <c r="F19" s="262">
        <f t="shared" si="4"/>
        <v>0</v>
      </c>
      <c r="G19" s="262">
        <f t="shared" si="4"/>
        <v>0</v>
      </c>
      <c r="H19" s="263">
        <f t="shared" si="4"/>
        <v>0</v>
      </c>
      <c r="I19" s="260">
        <f t="shared" si="4"/>
        <v>0</v>
      </c>
      <c r="J19" s="366">
        <f>IF(D19+I19&lt;&gt;SUM(J9:J18),"ERROR",D19+I19)</f>
        <v>0</v>
      </c>
      <c r="K19" s="103">
        <f>SUM(K9:K18)</f>
        <v>0</v>
      </c>
      <c r="L19" s="324">
        <f>SUM(L9:L18)</f>
        <v>0</v>
      </c>
      <c r="M19" s="367"/>
      <c r="N19" s="13"/>
    </row>
    <row r="20" spans="1:14" s="13" customFormat="1" ht="13.5" customHeight="1" x14ac:dyDescent="0.25">
      <c r="A20" s="67"/>
      <c r="B20" s="67"/>
      <c r="C20" s="67"/>
      <c r="D20" s="104"/>
      <c r="E20" s="105"/>
      <c r="F20" s="105"/>
      <c r="G20" s="105"/>
      <c r="H20" s="105"/>
      <c r="I20" s="104"/>
      <c r="J20" s="104"/>
      <c r="K20" s="106"/>
      <c r="L20" s="106"/>
      <c r="M20" s="107"/>
    </row>
    <row r="21" spans="1:14" hidden="1" x14ac:dyDescent="0.35">
      <c r="I21" s="9"/>
    </row>
    <row r="22" spans="1:14" hidden="1" x14ac:dyDescent="0.35"/>
    <row r="23" spans="1:14" hidden="1" x14ac:dyDescent="0.35"/>
    <row r="24" spans="1:14" hidden="1" x14ac:dyDescent="0.35"/>
    <row r="25" spans="1:14" hidden="1" x14ac:dyDescent="0.35"/>
    <row r="26" spans="1:14" hidden="1" x14ac:dyDescent="0.35"/>
    <row r="27" spans="1:14" hidden="1" x14ac:dyDescent="0.35"/>
    <row r="28" spans="1:14" hidden="1" x14ac:dyDescent="0.35"/>
    <row r="29" spans="1:14" hidden="1" x14ac:dyDescent="0.35"/>
    <row r="30" spans="1:14" hidden="1" x14ac:dyDescent="0.35"/>
    <row r="31" spans="1:14" hidden="1" x14ac:dyDescent="0.35"/>
    <row r="32" spans="1:14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</sheetData>
  <sheetProtection password="DB79" sheet="1" objects="1" scenarios="1"/>
  <customSheetViews>
    <customSheetView guid="{66AF0A42-F63F-4FA7-868C-A359F93CB329}" scale="103" fitToPage="1" hiddenRows="1" hiddenColumns="1" topLeftCell="A5">
      <selection activeCell="E8" sqref="E8"/>
      <pageMargins left="0.23622047244094491" right="0.23622047244094491" top="0.74803149606299213" bottom="0.74803149606299213" header="0.31496062992125984" footer="0.31496062992125984"/>
      <printOptions horizontalCentered="1"/>
      <pageSetup paperSize="9" scale="68" orientation="landscape" r:id="rId1"/>
      <headerFooter alignWithMargins="0">
        <oddHeader>&amp;C&amp;A</oddHeader>
        <oddFooter>&amp;L&amp;F&amp;CPage &amp;P of &amp;N&amp;R&amp;D  &amp;T</oddFooter>
      </headerFooter>
    </customSheetView>
  </customSheetViews>
  <mergeCells count="13">
    <mergeCell ref="L1:M1"/>
    <mergeCell ref="L2:M2"/>
    <mergeCell ref="D5:M5"/>
    <mergeCell ref="B7:B8"/>
    <mergeCell ref="C7:C8"/>
    <mergeCell ref="E7:I7"/>
    <mergeCell ref="D6:J6"/>
    <mergeCell ref="L6:M7"/>
    <mergeCell ref="K7:K8"/>
    <mergeCell ref="A3:M3"/>
    <mergeCell ref="J7:J8"/>
    <mergeCell ref="D7:D8"/>
    <mergeCell ref="A7:A8"/>
  </mergeCells>
  <phoneticPr fontId="8" type="noConversion"/>
  <dataValidations count="3">
    <dataValidation operator="lessThanOrEqual" allowBlank="1" showInputMessage="1" showErrorMessage="1" sqref="L9:M18"/>
    <dataValidation type="whole" operator="greaterThanOrEqual" allowBlank="1" showInputMessage="1" showErrorMessage="1" sqref="J9:J18">
      <formula1>0</formula1>
    </dataValidation>
    <dataValidation operator="greaterThanOrEqual" allowBlank="1" showInputMessage="1" showErrorMessage="1" sqref="K9:K1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r:id="rId2"/>
  <headerFooter alignWithMargins="0">
    <oddHeader>&amp;C&amp;A</oddHeader>
    <oddFooter>&amp;L&amp;F&amp;CPage &amp;P of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V86"/>
  <sheetViews>
    <sheetView topLeftCell="A5" zoomScale="110" zoomScaleNormal="110" workbookViewId="0">
      <selection activeCell="L10" sqref="L10"/>
    </sheetView>
  </sheetViews>
  <sheetFormatPr defaultColWidth="0" defaultRowHeight="18" customHeight="1" zeroHeight="1" x14ac:dyDescent="0.35"/>
  <cols>
    <col min="1" max="1" width="9.5546875" style="4" customWidth="1"/>
    <col min="2" max="2" width="16" style="4" customWidth="1"/>
    <col min="3" max="3" width="19.6640625" style="4" customWidth="1"/>
    <col min="4" max="4" width="12.6640625" style="9" hidden="1" customWidth="1"/>
    <col min="5" max="8" width="12.6640625" style="2" hidden="1" customWidth="1"/>
    <col min="9" max="9" width="14.5546875" style="2" hidden="1" customWidth="1"/>
    <col min="10" max="10" width="16.6640625" style="11" hidden="1" customWidth="1"/>
    <col min="11" max="11" width="16.44140625" style="2" hidden="1" customWidth="1"/>
    <col min="12" max="12" width="15" style="2" customWidth="1"/>
    <col min="13" max="13" width="7.5546875" style="2" customWidth="1"/>
    <col min="14" max="14" width="13.109375" style="2" customWidth="1"/>
    <col min="15" max="15" width="8.109375" style="2" customWidth="1"/>
    <col min="16" max="16" width="11.44140625" style="2" customWidth="1"/>
    <col min="17" max="17" width="11.6640625" style="2" customWidth="1"/>
    <col min="18" max="18" width="30.109375" style="2" customWidth="1"/>
    <col min="19" max="19" width="17.33203125" style="2" customWidth="1"/>
    <col min="20" max="20" width="0.5546875" style="2" customWidth="1"/>
    <col min="21" max="16384" width="9.109375" style="2" hidden="1"/>
  </cols>
  <sheetData>
    <row r="1" spans="1:19" s="1" customFormat="1" ht="16.5" hidden="1" customHeight="1" x14ac:dyDescent="0.35">
      <c r="A1" s="34" t="s">
        <v>49</v>
      </c>
      <c r="B1" s="34"/>
      <c r="C1" s="34"/>
      <c r="D1" s="8"/>
      <c r="J1" s="10"/>
      <c r="L1" s="349" t="s">
        <v>36</v>
      </c>
      <c r="M1" s="350"/>
      <c r="N1" s="351" t="str">
        <f>IF(ISBLANK(ConsolidatedBudget!D15),"",ConsolidatedBudget!D15)</f>
        <v/>
      </c>
      <c r="O1" s="352"/>
    </row>
    <row r="2" spans="1:19" s="1" customFormat="1" ht="16.5" hidden="1" customHeight="1" x14ac:dyDescent="0.35">
      <c r="A2" s="35" t="s">
        <v>1</v>
      </c>
      <c r="B2" s="35"/>
      <c r="C2" s="35"/>
      <c r="D2" s="8"/>
      <c r="J2" s="10"/>
      <c r="L2" s="353"/>
      <c r="M2" s="353"/>
      <c r="N2" s="354"/>
      <c r="O2" s="354"/>
      <c r="P2" s="354"/>
      <c r="Q2" s="354"/>
      <c r="R2" s="354"/>
      <c r="S2" s="354"/>
    </row>
    <row r="3" spans="1:19" s="1" customFormat="1" ht="37.5" hidden="1" customHeight="1" x14ac:dyDescent="0.3">
      <c r="A3" s="355" t="s">
        <v>45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</row>
    <row r="4" spans="1:19" s="1" customFormat="1" ht="9.75" hidden="1" customHeight="1" thickBo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68" customFormat="1" ht="16.5" customHeight="1" thickTop="1" thickBot="1" x14ac:dyDescent="0.35">
      <c r="A5" s="184"/>
      <c r="B5" s="185"/>
      <c r="C5" s="185"/>
      <c r="D5" s="362"/>
      <c r="E5" s="358"/>
      <c r="F5" s="358"/>
      <c r="G5" s="358"/>
      <c r="H5" s="358"/>
      <c r="I5" s="358"/>
      <c r="J5" s="358"/>
      <c r="K5" s="358"/>
      <c r="L5" s="551" t="str">
        <f>Translation!A57</f>
        <v>Expenditure</v>
      </c>
      <c r="M5" s="598"/>
      <c r="N5" s="359" t="str">
        <f>+Translation!A125</f>
        <v>Revenue</v>
      </c>
      <c r="O5" s="360"/>
      <c r="P5" s="360"/>
      <c r="Q5" s="360"/>
      <c r="R5" s="360"/>
      <c r="S5" s="361"/>
    </row>
    <row r="6" spans="1:19" s="69" customFormat="1" ht="13.5" customHeight="1" thickBot="1" x14ac:dyDescent="0.35">
      <c r="A6" s="184"/>
      <c r="B6" s="185"/>
      <c r="C6" s="185"/>
      <c r="D6" s="584" t="s">
        <v>11</v>
      </c>
      <c r="E6" s="601"/>
      <c r="F6" s="601"/>
      <c r="G6" s="601"/>
      <c r="H6" s="601"/>
      <c r="I6" s="601"/>
      <c r="J6" s="585"/>
      <c r="K6" s="348" t="s">
        <v>12</v>
      </c>
      <c r="L6" s="607"/>
      <c r="M6" s="608"/>
      <c r="N6" s="571" t="str">
        <f>Translation!A56</f>
        <v>EU Grant requested</v>
      </c>
      <c r="O6" s="556"/>
      <c r="P6" s="571" t="str">
        <f>Translation!A24</f>
        <v xml:space="preserve">Cofinancing </v>
      </c>
      <c r="Q6" s="599"/>
      <c r="R6" s="556"/>
      <c r="S6" s="549" t="str">
        <f>Translation!A163</f>
        <v>Total project revenues
(a+b+c)</v>
      </c>
    </row>
    <row r="7" spans="1:19" s="69" customFormat="1" ht="12.75" customHeight="1" thickBot="1" x14ac:dyDescent="0.35">
      <c r="A7" s="549" t="str">
        <f>Translation!A115</f>
        <v>Partner</v>
      </c>
      <c r="B7" s="549" t="str">
        <f>Translation!A92</f>
        <v>Name</v>
      </c>
      <c r="C7" s="549" t="str">
        <f>Translation!A30</f>
        <v>Country</v>
      </c>
      <c r="D7" s="594" t="s">
        <v>33</v>
      </c>
      <c r="E7" s="546" t="s">
        <v>29</v>
      </c>
      <c r="F7" s="547"/>
      <c r="G7" s="547"/>
      <c r="H7" s="547"/>
      <c r="I7" s="548"/>
      <c r="J7" s="588" t="s">
        <v>35</v>
      </c>
      <c r="K7" s="571" t="s">
        <v>39</v>
      </c>
      <c r="L7" s="607"/>
      <c r="M7" s="608"/>
      <c r="N7" s="602"/>
      <c r="O7" s="603"/>
      <c r="P7" s="583"/>
      <c r="Q7" s="604"/>
      <c r="R7" s="557"/>
      <c r="S7" s="593"/>
    </row>
    <row r="8" spans="1:19" s="69" customFormat="1" ht="12.75" customHeight="1" thickBot="1" x14ac:dyDescent="0.35">
      <c r="A8" s="593"/>
      <c r="B8" s="593"/>
      <c r="C8" s="593"/>
      <c r="D8" s="595"/>
      <c r="E8" s="344"/>
      <c r="F8" s="145"/>
      <c r="G8" s="145"/>
      <c r="H8" s="145"/>
      <c r="I8" s="345"/>
      <c r="J8" s="605"/>
      <c r="K8" s="602"/>
      <c r="L8" s="552"/>
      <c r="M8" s="609"/>
      <c r="N8" s="583"/>
      <c r="O8" s="557"/>
      <c r="P8" s="148"/>
      <c r="Q8" s="572" t="str">
        <f>Translation!A107</f>
        <v>Other sources</v>
      </c>
      <c r="R8" s="606"/>
      <c r="S8" s="593"/>
    </row>
    <row r="9" spans="1:19" s="76" customFormat="1" ht="41.25" customHeight="1" thickBot="1" x14ac:dyDescent="0.3">
      <c r="A9" s="550"/>
      <c r="B9" s="550"/>
      <c r="C9" s="550"/>
      <c r="D9" s="596"/>
      <c r="E9" s="70" t="s">
        <v>38</v>
      </c>
      <c r="F9" s="71" t="s">
        <v>37</v>
      </c>
      <c r="G9" s="71" t="s">
        <v>65</v>
      </c>
      <c r="H9" s="71" t="s">
        <v>24</v>
      </c>
      <c r="I9" s="72" t="s">
        <v>34</v>
      </c>
      <c r="J9" s="589"/>
      <c r="K9" s="583"/>
      <c r="L9" s="73" t="str">
        <f>Translation!A152</f>
        <v xml:space="preserve">Total costs </v>
      </c>
      <c r="M9" s="347" t="s">
        <v>10</v>
      </c>
      <c r="N9" s="347" t="str">
        <f>Translation!A66</f>
        <v>Grant total 
(up to 75%)
(a)</v>
      </c>
      <c r="O9" s="73" t="s">
        <v>10</v>
      </c>
      <c r="P9" s="346" t="str">
        <f>Translation!A110</f>
        <v>Own funding
(b)</v>
      </c>
      <c r="Q9" s="74" t="str">
        <f>Translation!A17</f>
        <v>Amount</v>
      </c>
      <c r="R9" s="75" t="str">
        <f>Translation!A132</f>
        <v>Specification</v>
      </c>
      <c r="S9" s="550"/>
    </row>
    <row r="10" spans="1:19" s="85" customFormat="1" ht="37.5" customHeight="1" x14ac:dyDescent="0.3">
      <c r="A10" s="264" t="s">
        <v>53</v>
      </c>
      <c r="B10" s="209">
        <f>+IFERROR(VLOOKUP(A10,ConsolidatedBudget!$A$39:$E$48,2,FALSE),"")</f>
        <v>0</v>
      </c>
      <c r="C10" s="208">
        <f>+IFERROR(VLOOKUP(A10,ConsolidatedBudget!$A$39:$E$48,4,FALSE),"")</f>
        <v>0</v>
      </c>
      <c r="D10" s="79">
        <f>SUMIF('A. Staff'!$A$7:$A$33,A10,'A. Staff'!$H$7:$H$33)</f>
        <v>0</v>
      </c>
      <c r="E10" s="80">
        <f>SUMIF('Travel and subsistence'!$A$4:$A$33,Revenues!A10,'Travel and subsistence'!$N$4:$N$33)</f>
        <v>0</v>
      </c>
      <c r="F10" s="80">
        <f>SUMIF('B.2 Equipment'!$A$4:$A$33,Revenues!A10,'B.2 Equipment'!$M$4:$M$33)</f>
        <v>0</v>
      </c>
      <c r="G10" s="80">
        <f>SUMIF(Subcontracting!$A$3:$A$33,Revenues!A10,Subcontracting!$I$3:$I$33)</f>
        <v>0</v>
      </c>
      <c r="H10" s="80">
        <f>SUMIF(Other!$A$4:$A$32,Revenues!A10,Other!$I$4:$I$32)</f>
        <v>0</v>
      </c>
      <c r="I10" s="81">
        <f>SUM(E10:H10)</f>
        <v>0</v>
      </c>
      <c r="J10" s="79">
        <f>D10+I10</f>
        <v>0</v>
      </c>
      <c r="K10" s="82">
        <f>+'Indirect costs'!K9</f>
        <v>0</v>
      </c>
      <c r="L10" s="83">
        <f>J10+K10</f>
        <v>0</v>
      </c>
      <c r="M10" s="84">
        <f t="shared" ref="M10:M19" si="0">IF(AND($L$20&lt;&gt;0,$L$20&lt;&gt;"ERROR"),L10/$L$20,0)</f>
        <v>0</v>
      </c>
      <c r="N10" s="95"/>
      <c r="O10" s="84">
        <f>IF(AND(S10&lt;&gt;0,S10&lt;&gt;"ERROR"),N10/S10,0)</f>
        <v>0</v>
      </c>
      <c r="P10" s="97"/>
      <c r="Q10" s="95"/>
      <c r="R10" s="98"/>
      <c r="S10" s="171">
        <f>N10+P10+Q10</f>
        <v>0</v>
      </c>
    </row>
    <row r="11" spans="1:19" s="85" customFormat="1" ht="37.5" customHeight="1" x14ac:dyDescent="0.3">
      <c r="A11" s="265" t="s">
        <v>54</v>
      </c>
      <c r="B11" s="209">
        <f>+IFERROR(VLOOKUP(A11,ConsolidatedBudget!$A$39:$E$48,2,FALSE),"")</f>
        <v>0</v>
      </c>
      <c r="C11" s="208">
        <f>+IFERROR(VLOOKUP(A11,ConsolidatedBudget!$A$39:$E$48,4,FALSE),"")</f>
        <v>0</v>
      </c>
      <c r="D11" s="86">
        <f>SUMIF('A. Staff'!$A$7:$A$33,A11,'A. Staff'!$H$7:$H$33)</f>
        <v>0</v>
      </c>
      <c r="E11" s="87">
        <f>SUMIF('Travel and subsistence'!$A$4:$A$33,Revenues!A11,'Travel and subsistence'!$N$4:$N$33)</f>
        <v>0</v>
      </c>
      <c r="F11" s="87">
        <f>SUMIF('B.2 Equipment'!$A$4:$A$33,Revenues!A11,'B.2 Equipment'!$M$4:$M$33)</f>
        <v>0</v>
      </c>
      <c r="G11" s="87">
        <f>SUMIF(Subcontracting!$A$3:$A$33,Revenues!A11,Subcontracting!$I$3:$I$33)</f>
        <v>0</v>
      </c>
      <c r="H11" s="87">
        <f>SUMIF(Other!$A$4:$A$32,Revenues!A11,Other!$I$4:$I$32)</f>
        <v>0</v>
      </c>
      <c r="I11" s="88">
        <f t="shared" ref="I11:I19" si="1">SUM(E11:H11)</f>
        <v>0</v>
      </c>
      <c r="J11" s="86">
        <f t="shared" ref="J11:J19" si="2">D11+I11</f>
        <v>0</v>
      </c>
      <c r="K11" s="89">
        <f>+'Indirect costs'!K10</f>
        <v>0</v>
      </c>
      <c r="L11" s="90">
        <f>J11+K11</f>
        <v>0</v>
      </c>
      <c r="M11" s="91">
        <f t="shared" si="0"/>
        <v>0</v>
      </c>
      <c r="N11" s="96"/>
      <c r="O11" s="91">
        <f t="shared" ref="O11:O18" si="3">IF(AND(S11&lt;&gt;0,S11&lt;&gt;"ERROR"),N11/S11,0)</f>
        <v>0</v>
      </c>
      <c r="P11" s="99"/>
      <c r="Q11" s="96"/>
      <c r="R11" s="100"/>
      <c r="S11" s="172">
        <f>N11+P11+Q11</f>
        <v>0</v>
      </c>
    </row>
    <row r="12" spans="1:19" s="85" customFormat="1" ht="37.5" customHeight="1" x14ac:dyDescent="0.3">
      <c r="A12" s="265" t="s">
        <v>55</v>
      </c>
      <c r="B12" s="209">
        <f>+IFERROR(VLOOKUP(A12,ConsolidatedBudget!$A$39:$E$48,2,FALSE),"")</f>
        <v>0</v>
      </c>
      <c r="C12" s="208">
        <f>+IFERROR(VLOOKUP(A12,ConsolidatedBudget!$A$39:$E$48,4,FALSE),"")</f>
        <v>0</v>
      </c>
      <c r="D12" s="86">
        <f>SUMIF('A. Staff'!$A$7:$A$33,A12,'A. Staff'!$H$7:$H$33)</f>
        <v>0</v>
      </c>
      <c r="E12" s="87">
        <f>SUMIF('Travel and subsistence'!$A$4:$A$33,Revenues!A12,'Travel and subsistence'!$N$4:$N$33)</f>
        <v>0</v>
      </c>
      <c r="F12" s="87">
        <f>SUMIF('B.2 Equipment'!$A$4:$A$33,Revenues!A12,'B.2 Equipment'!$M$4:$M$33)</f>
        <v>0</v>
      </c>
      <c r="G12" s="87">
        <f>SUMIF(Subcontracting!$A$3:$A$33,Revenues!A12,Subcontracting!$I$3:$I$33)</f>
        <v>0</v>
      </c>
      <c r="H12" s="87">
        <f>SUMIF(Other!$A$4:$A$32,Revenues!A12,Other!$I$4:$I$32)</f>
        <v>0</v>
      </c>
      <c r="I12" s="88">
        <f t="shared" si="1"/>
        <v>0</v>
      </c>
      <c r="J12" s="86">
        <f t="shared" si="2"/>
        <v>0</v>
      </c>
      <c r="K12" s="89">
        <f>+'Indirect costs'!K11</f>
        <v>0</v>
      </c>
      <c r="L12" s="90">
        <f t="shared" ref="L12:L18" si="4">J12+K12</f>
        <v>0</v>
      </c>
      <c r="M12" s="91">
        <f t="shared" si="0"/>
        <v>0</v>
      </c>
      <c r="N12" s="96"/>
      <c r="O12" s="91">
        <f t="shared" si="3"/>
        <v>0</v>
      </c>
      <c r="P12" s="99"/>
      <c r="Q12" s="96"/>
      <c r="R12" s="100"/>
      <c r="S12" s="172">
        <f t="shared" ref="S12:S18" si="5">N12+P12+Q12</f>
        <v>0</v>
      </c>
    </row>
    <row r="13" spans="1:19" s="85" customFormat="1" ht="37.5" customHeight="1" x14ac:dyDescent="0.3">
      <c r="A13" s="265" t="s">
        <v>56</v>
      </c>
      <c r="B13" s="209">
        <f>+IFERROR(VLOOKUP(A13,ConsolidatedBudget!$A$39:$E$48,2,FALSE),"")</f>
        <v>0</v>
      </c>
      <c r="C13" s="208">
        <f>+IFERROR(VLOOKUP(A13,ConsolidatedBudget!$A$39:$E$48,4,FALSE),"")</f>
        <v>0</v>
      </c>
      <c r="D13" s="86">
        <f>SUMIF('A. Staff'!$A$7:$A$33,A13,'A. Staff'!$H$7:$H$33)</f>
        <v>0</v>
      </c>
      <c r="E13" s="87">
        <f>SUMIF('Travel and subsistence'!$A$4:$A$33,Revenues!A13,'Travel and subsistence'!$N$4:$N$33)</f>
        <v>0</v>
      </c>
      <c r="F13" s="87">
        <f>SUMIF('B.2 Equipment'!$A$4:$A$33,Revenues!A13,'B.2 Equipment'!$M$4:$M$33)</f>
        <v>0</v>
      </c>
      <c r="G13" s="87">
        <f>SUMIF(Subcontracting!$A$3:$A$33,Revenues!A13,Subcontracting!$I$3:$I$33)</f>
        <v>0</v>
      </c>
      <c r="H13" s="87">
        <f>SUMIF(Other!$A$4:$A$32,Revenues!A13,Other!$I$4:$I$32)</f>
        <v>0</v>
      </c>
      <c r="I13" s="88">
        <f t="shared" si="1"/>
        <v>0</v>
      </c>
      <c r="J13" s="86">
        <f t="shared" si="2"/>
        <v>0</v>
      </c>
      <c r="K13" s="89">
        <f>+'Indirect costs'!K12</f>
        <v>0</v>
      </c>
      <c r="L13" s="90">
        <f t="shared" si="4"/>
        <v>0</v>
      </c>
      <c r="M13" s="91">
        <f t="shared" si="0"/>
        <v>0</v>
      </c>
      <c r="N13" s="96"/>
      <c r="O13" s="91">
        <f t="shared" si="3"/>
        <v>0</v>
      </c>
      <c r="P13" s="99"/>
      <c r="Q13" s="96"/>
      <c r="R13" s="100"/>
      <c r="S13" s="172">
        <f t="shared" si="5"/>
        <v>0</v>
      </c>
    </row>
    <row r="14" spans="1:19" s="85" customFormat="1" ht="37.5" customHeight="1" x14ac:dyDescent="0.3">
      <c r="A14" s="265" t="s">
        <v>57</v>
      </c>
      <c r="B14" s="209">
        <f>+IFERROR(VLOOKUP(A14,ConsolidatedBudget!$A$39:$E$48,2,FALSE),"")</f>
        <v>0</v>
      </c>
      <c r="C14" s="208">
        <f>+IFERROR(VLOOKUP(A14,ConsolidatedBudget!$A$39:$E$48,4,FALSE),"")</f>
        <v>0</v>
      </c>
      <c r="D14" s="86">
        <f>SUMIF('A. Staff'!$A$7:$A$33,A14,'A. Staff'!$H$7:$H$33)</f>
        <v>0</v>
      </c>
      <c r="E14" s="87">
        <f>SUMIF('Travel and subsistence'!$A$4:$A$33,Revenues!A14,'Travel and subsistence'!$N$4:$N$33)</f>
        <v>0</v>
      </c>
      <c r="F14" s="87">
        <f>SUMIF('B.2 Equipment'!$A$4:$A$33,Revenues!A14,'B.2 Equipment'!$M$4:$M$33)</f>
        <v>0</v>
      </c>
      <c r="G14" s="87">
        <f>SUMIF(Subcontracting!$A$3:$A$33,Revenues!A14,Subcontracting!$I$3:$I$33)</f>
        <v>0</v>
      </c>
      <c r="H14" s="87">
        <f>SUMIF(Other!$A$4:$A$32,Revenues!A14,Other!$I$4:$I$32)</f>
        <v>0</v>
      </c>
      <c r="I14" s="88">
        <f t="shared" si="1"/>
        <v>0</v>
      </c>
      <c r="J14" s="86">
        <f t="shared" si="2"/>
        <v>0</v>
      </c>
      <c r="K14" s="89">
        <f>+'Indirect costs'!K13</f>
        <v>0</v>
      </c>
      <c r="L14" s="90">
        <f t="shared" si="4"/>
        <v>0</v>
      </c>
      <c r="M14" s="91">
        <f t="shared" si="0"/>
        <v>0</v>
      </c>
      <c r="N14" s="96"/>
      <c r="O14" s="91">
        <f t="shared" si="3"/>
        <v>0</v>
      </c>
      <c r="P14" s="99"/>
      <c r="Q14" s="96"/>
      <c r="R14" s="100"/>
      <c r="S14" s="172">
        <f t="shared" si="5"/>
        <v>0</v>
      </c>
    </row>
    <row r="15" spans="1:19" s="85" customFormat="1" ht="37.5" customHeight="1" x14ac:dyDescent="0.3">
      <c r="A15" s="265" t="s">
        <v>58</v>
      </c>
      <c r="B15" s="209">
        <f>+IFERROR(VLOOKUP(A15,ConsolidatedBudget!$A$39:$E$48,2,FALSE),"")</f>
        <v>0</v>
      </c>
      <c r="C15" s="208">
        <f>+IFERROR(VLOOKUP(A15,ConsolidatedBudget!$A$39:$E$48,4,FALSE),"")</f>
        <v>0</v>
      </c>
      <c r="D15" s="86">
        <f>SUMIF('A. Staff'!$A$7:$A$33,A15,'A. Staff'!$H$7:$H$33)</f>
        <v>0</v>
      </c>
      <c r="E15" s="87">
        <f>SUMIF('Travel and subsistence'!$A$4:$A$33,Revenues!A15,'Travel and subsistence'!$N$4:$N$33)</f>
        <v>0</v>
      </c>
      <c r="F15" s="87">
        <f>SUMIF('B.2 Equipment'!$A$4:$A$33,Revenues!A15,'B.2 Equipment'!$M$4:$M$33)</f>
        <v>0</v>
      </c>
      <c r="G15" s="87">
        <f>SUMIF(Subcontracting!$A$3:$A$33,Revenues!A15,Subcontracting!$I$3:$I$33)</f>
        <v>0</v>
      </c>
      <c r="H15" s="87">
        <f>SUMIF(Other!$A$4:$A$32,Revenues!A15,Other!$I$4:$I$32)</f>
        <v>0</v>
      </c>
      <c r="I15" s="88">
        <f t="shared" si="1"/>
        <v>0</v>
      </c>
      <c r="J15" s="86">
        <f t="shared" si="2"/>
        <v>0</v>
      </c>
      <c r="K15" s="89">
        <f>+'Indirect costs'!K14</f>
        <v>0</v>
      </c>
      <c r="L15" s="90">
        <f t="shared" si="4"/>
        <v>0</v>
      </c>
      <c r="M15" s="91">
        <f t="shared" si="0"/>
        <v>0</v>
      </c>
      <c r="N15" s="96"/>
      <c r="O15" s="91">
        <f t="shared" si="3"/>
        <v>0</v>
      </c>
      <c r="P15" s="99"/>
      <c r="Q15" s="96"/>
      <c r="R15" s="100"/>
      <c r="S15" s="172">
        <f t="shared" si="5"/>
        <v>0</v>
      </c>
    </row>
    <row r="16" spans="1:19" s="85" customFormat="1" ht="37.5" customHeight="1" x14ac:dyDescent="0.3">
      <c r="A16" s="265" t="s">
        <v>59</v>
      </c>
      <c r="B16" s="209">
        <f>+IFERROR(VLOOKUP(A16,ConsolidatedBudget!$A$39:$E$48,2,FALSE),"")</f>
        <v>0</v>
      </c>
      <c r="C16" s="208">
        <f>+IFERROR(VLOOKUP(A16,ConsolidatedBudget!$A$39:$E$48,4,FALSE),"")</f>
        <v>0</v>
      </c>
      <c r="D16" s="86">
        <f>SUMIF('A. Staff'!$A$7:$A$33,A16,'A. Staff'!$H$7:$H$33)</f>
        <v>0</v>
      </c>
      <c r="E16" s="87">
        <f>SUMIF('Travel and subsistence'!$A$4:$A$33,Revenues!A16,'Travel and subsistence'!$N$4:$N$33)</f>
        <v>0</v>
      </c>
      <c r="F16" s="87">
        <f>SUMIF('B.2 Equipment'!$A$4:$A$33,Revenues!A16,'B.2 Equipment'!$M$4:$M$33)</f>
        <v>0</v>
      </c>
      <c r="G16" s="87">
        <f>SUMIF(Subcontracting!$A$3:$A$33,Revenues!A16,Subcontracting!$I$3:$I$33)</f>
        <v>0</v>
      </c>
      <c r="H16" s="87">
        <f>SUMIF(Other!$A$4:$A$32,Revenues!A16,Other!$I$4:$I$32)</f>
        <v>0</v>
      </c>
      <c r="I16" s="88">
        <f t="shared" si="1"/>
        <v>0</v>
      </c>
      <c r="J16" s="86">
        <f t="shared" si="2"/>
        <v>0</v>
      </c>
      <c r="K16" s="89">
        <f>+'Indirect costs'!K15</f>
        <v>0</v>
      </c>
      <c r="L16" s="90">
        <f t="shared" si="4"/>
        <v>0</v>
      </c>
      <c r="M16" s="91">
        <f t="shared" si="0"/>
        <v>0</v>
      </c>
      <c r="N16" s="96"/>
      <c r="O16" s="91">
        <f t="shared" si="3"/>
        <v>0</v>
      </c>
      <c r="P16" s="99"/>
      <c r="Q16" s="96"/>
      <c r="R16" s="100"/>
      <c r="S16" s="172">
        <f t="shared" si="5"/>
        <v>0</v>
      </c>
    </row>
    <row r="17" spans="1:20" s="85" customFormat="1" ht="37.5" customHeight="1" x14ac:dyDescent="0.3">
      <c r="A17" s="265" t="s">
        <v>60</v>
      </c>
      <c r="B17" s="209">
        <f>+IFERROR(VLOOKUP(A17,ConsolidatedBudget!$A$39:$E$48,2,FALSE),"")</f>
        <v>0</v>
      </c>
      <c r="C17" s="208">
        <f>+IFERROR(VLOOKUP(A17,ConsolidatedBudget!$A$39:$E$48,4,FALSE),"")</f>
        <v>0</v>
      </c>
      <c r="D17" s="86">
        <f>SUMIF('A. Staff'!$A$7:$A$33,A17,'A. Staff'!$H$7:$H$33)</f>
        <v>0</v>
      </c>
      <c r="E17" s="87">
        <f>SUMIF('Travel and subsistence'!$A$4:$A$33,Revenues!A17,'Travel and subsistence'!$N$4:$N$33)</f>
        <v>0</v>
      </c>
      <c r="F17" s="87">
        <f>SUMIF('B.2 Equipment'!$A$4:$A$33,Revenues!A17,'B.2 Equipment'!$M$4:$M$33)</f>
        <v>0</v>
      </c>
      <c r="G17" s="87">
        <f>SUMIF(Subcontracting!$A$3:$A$33,Revenues!A17,Subcontracting!$I$3:$I$33)</f>
        <v>0</v>
      </c>
      <c r="H17" s="87">
        <f>SUMIF(Other!$A$4:$A$32,Revenues!A17,Other!$I$4:$I$32)</f>
        <v>0</v>
      </c>
      <c r="I17" s="88">
        <f t="shared" si="1"/>
        <v>0</v>
      </c>
      <c r="J17" s="86">
        <f t="shared" si="2"/>
        <v>0</v>
      </c>
      <c r="K17" s="89">
        <f>+'Indirect costs'!K16</f>
        <v>0</v>
      </c>
      <c r="L17" s="90">
        <f t="shared" si="4"/>
        <v>0</v>
      </c>
      <c r="M17" s="91">
        <f t="shared" si="0"/>
        <v>0</v>
      </c>
      <c r="N17" s="96"/>
      <c r="O17" s="91">
        <f t="shared" si="3"/>
        <v>0</v>
      </c>
      <c r="P17" s="99"/>
      <c r="Q17" s="96"/>
      <c r="R17" s="100"/>
      <c r="S17" s="172">
        <f t="shared" si="5"/>
        <v>0</v>
      </c>
    </row>
    <row r="18" spans="1:20" s="85" customFormat="1" ht="37.5" customHeight="1" x14ac:dyDescent="0.3">
      <c r="A18" s="265" t="s">
        <v>61</v>
      </c>
      <c r="B18" s="209">
        <f>+IFERROR(VLOOKUP(A18,ConsolidatedBudget!$A$39:$E$48,2,FALSE),"")</f>
        <v>0</v>
      </c>
      <c r="C18" s="208">
        <f>+IFERROR(VLOOKUP(A18,ConsolidatedBudget!$A$39:$E$48,4,FALSE),"")</f>
        <v>0</v>
      </c>
      <c r="D18" s="86">
        <f>SUMIF('A. Staff'!$A$7:$A$33,A18,'A. Staff'!$H$7:$H$33)</f>
        <v>0</v>
      </c>
      <c r="E18" s="87">
        <f>SUMIF('Travel and subsistence'!$A$4:$A$33,Revenues!A18,'Travel and subsistence'!$N$4:$N$33)</f>
        <v>0</v>
      </c>
      <c r="F18" s="87">
        <f>SUMIF('B.2 Equipment'!$A$4:$A$33,Revenues!A18,'B.2 Equipment'!$M$4:$M$33)</f>
        <v>0</v>
      </c>
      <c r="G18" s="87">
        <f>SUMIF(Subcontracting!$A$3:$A$33,Revenues!A18,Subcontracting!$I$3:$I$33)</f>
        <v>0</v>
      </c>
      <c r="H18" s="87">
        <f>SUMIF(Other!$A$4:$A$32,Revenues!A18,Other!$I$4:$I$32)</f>
        <v>0</v>
      </c>
      <c r="I18" s="88">
        <f t="shared" si="1"/>
        <v>0</v>
      </c>
      <c r="J18" s="86">
        <f t="shared" si="2"/>
        <v>0</v>
      </c>
      <c r="K18" s="89">
        <f>+'Indirect costs'!K17</f>
        <v>0</v>
      </c>
      <c r="L18" s="90">
        <f t="shared" si="4"/>
        <v>0</v>
      </c>
      <c r="M18" s="91">
        <f t="shared" si="0"/>
        <v>0</v>
      </c>
      <c r="N18" s="96"/>
      <c r="O18" s="91">
        <f t="shared" si="3"/>
        <v>0</v>
      </c>
      <c r="P18" s="99"/>
      <c r="Q18" s="96"/>
      <c r="R18" s="100"/>
      <c r="S18" s="172">
        <f t="shared" si="5"/>
        <v>0</v>
      </c>
    </row>
    <row r="19" spans="1:20" s="93" customFormat="1" ht="37.5" customHeight="1" thickBot="1" x14ac:dyDescent="0.35">
      <c r="A19" s="265" t="s">
        <v>62</v>
      </c>
      <c r="B19" s="209">
        <f>+IFERROR(VLOOKUP(A19,ConsolidatedBudget!$A$39:$E$48,2,FALSE),"")</f>
        <v>0</v>
      </c>
      <c r="C19" s="208">
        <f>+IFERROR(VLOOKUP(A19,ConsolidatedBudget!$A$39:$E$48,4,FALSE),"")</f>
        <v>0</v>
      </c>
      <c r="D19" s="173">
        <f>SUMIF('A. Staff'!$A$7:$A$33,A19,'A. Staff'!$H$7:$H$33)</f>
        <v>0</v>
      </c>
      <c r="E19" s="174">
        <f>SUMIF('Travel and subsistence'!$A$4:$A$33,Revenues!A19,'Travel and subsistence'!$N$4:$N$33)</f>
        <v>0</v>
      </c>
      <c r="F19" s="174">
        <f>SUMIF('B.2 Equipment'!$A$4:$A$33,Revenues!A19,'B.2 Equipment'!$M$4:$M$33)</f>
        <v>0</v>
      </c>
      <c r="G19" s="174">
        <f>SUMIF(Subcontracting!$A$3:$A$33,Revenues!A19,Subcontracting!$I$3:$I$33)</f>
        <v>0</v>
      </c>
      <c r="H19" s="174">
        <f>SUMIF(Other!$A$4:$A$32,Revenues!A19,Other!$I$4:$I$32)</f>
        <v>0</v>
      </c>
      <c r="I19" s="175">
        <f t="shared" si="1"/>
        <v>0</v>
      </c>
      <c r="J19" s="173">
        <f t="shared" si="2"/>
        <v>0</v>
      </c>
      <c r="K19" s="176">
        <f>+'Indirect costs'!K18</f>
        <v>0</v>
      </c>
      <c r="L19" s="177">
        <f>J19+K19</f>
        <v>0</v>
      </c>
      <c r="M19" s="178">
        <f t="shared" si="0"/>
        <v>0</v>
      </c>
      <c r="N19" s="101"/>
      <c r="O19" s="178">
        <f>IF(AND(S19&lt;&gt;0,S19&lt;&gt;"ERROR"),N19/S19,0)</f>
        <v>0</v>
      </c>
      <c r="P19" s="179"/>
      <c r="Q19" s="101"/>
      <c r="R19" s="102"/>
      <c r="S19" s="180">
        <f>N19+P19+Q19</f>
        <v>0</v>
      </c>
    </row>
    <row r="20" spans="1:20" s="94" customFormat="1" ht="38.25" customHeight="1" thickBot="1" x14ac:dyDescent="0.3">
      <c r="A20" s="186" t="str">
        <f>Translation!A149</f>
        <v>Total</v>
      </c>
      <c r="B20" s="187"/>
      <c r="C20" s="187"/>
      <c r="D20" s="188">
        <f t="shared" ref="D20:I20" si="6">SUM(D10:D19)</f>
        <v>0</v>
      </c>
      <c r="E20" s="189">
        <f t="shared" si="6"/>
        <v>0</v>
      </c>
      <c r="F20" s="190">
        <f t="shared" si="6"/>
        <v>0</v>
      </c>
      <c r="G20" s="190">
        <f t="shared" si="6"/>
        <v>0</v>
      </c>
      <c r="H20" s="191">
        <f t="shared" si="6"/>
        <v>0</v>
      </c>
      <c r="I20" s="188">
        <f t="shared" si="6"/>
        <v>0</v>
      </c>
      <c r="J20" s="192">
        <f>IF(D20+I20&lt;&gt;SUM(J10:J19),"ERROR",D20+I20)</f>
        <v>0</v>
      </c>
      <c r="K20" s="193">
        <f>SUM(K10:K19)</f>
        <v>0</v>
      </c>
      <c r="L20" s="169">
        <f>SUM(L10:L19)</f>
        <v>0</v>
      </c>
      <c r="M20" s="194"/>
      <c r="N20" s="195">
        <f>SUM(N10:N19)</f>
        <v>0</v>
      </c>
      <c r="O20" s="196"/>
      <c r="P20" s="197">
        <f>SUM(P10:P19)</f>
        <v>0</v>
      </c>
      <c r="Q20" s="197">
        <f>SUM(Q10:Q19)</f>
        <v>0</v>
      </c>
      <c r="R20" s="170"/>
      <c r="S20" s="363">
        <f>SUM(S10:S19)</f>
        <v>0</v>
      </c>
    </row>
    <row r="21" spans="1:20" ht="18.75" customHeight="1" x14ac:dyDescent="0.3">
      <c r="A21" s="592" t="str">
        <f>IF(OR((L20)&lt;(S20),(L20)&gt;(S20)),Translation!A53," ")</f>
        <v xml:space="preserve"> </v>
      </c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112"/>
    </row>
    <row r="22" spans="1:20" ht="18" hidden="1" customHeight="1" thickBot="1" x14ac:dyDescent="0.4"/>
    <row r="23" spans="1:20" s="68" customFormat="1" ht="16.5" hidden="1" customHeight="1" thickTop="1" thickBot="1" x14ac:dyDescent="0.35">
      <c r="A23" s="67"/>
      <c r="B23" s="67"/>
      <c r="C23" s="67"/>
      <c r="D23" s="551" t="str">
        <f>+L5</f>
        <v>Expenditure</v>
      </c>
      <c r="E23" s="597"/>
      <c r="F23" s="597"/>
      <c r="G23" s="597"/>
      <c r="H23" s="597"/>
      <c r="I23" s="597"/>
      <c r="J23" s="597"/>
      <c r="K23" s="597"/>
      <c r="L23" s="597"/>
      <c r="M23" s="598"/>
      <c r="N23" s="571" t="str">
        <f>+N5</f>
        <v>Revenue</v>
      </c>
      <c r="O23" s="599"/>
      <c r="P23" s="599"/>
      <c r="Q23" s="599"/>
      <c r="R23" s="599"/>
      <c r="S23" s="600"/>
    </row>
    <row r="24" spans="1:20" s="69" customFormat="1" ht="13.5" hidden="1" customHeight="1" thickBot="1" x14ac:dyDescent="0.35">
      <c r="A24" s="184"/>
      <c r="B24" s="185"/>
      <c r="C24" s="185"/>
      <c r="D24" s="584" t="s">
        <v>11</v>
      </c>
      <c r="E24" s="601"/>
      <c r="F24" s="601"/>
      <c r="G24" s="601"/>
      <c r="H24" s="601"/>
      <c r="I24" s="601"/>
      <c r="J24" s="585"/>
      <c r="K24" s="166" t="s">
        <v>12</v>
      </c>
      <c r="L24" s="571">
        <f>+L6</f>
        <v>0</v>
      </c>
      <c r="M24" s="556"/>
      <c r="N24" s="571" t="str">
        <f>+N6</f>
        <v>EU Grant requested</v>
      </c>
      <c r="O24" s="556"/>
      <c r="P24" s="571" t="str">
        <f>+P6</f>
        <v xml:space="preserve">Cofinancing </v>
      </c>
      <c r="Q24" s="599"/>
      <c r="R24" s="556"/>
      <c r="S24" s="549" t="str">
        <f>+S6</f>
        <v>Total project revenues
(a+b+c)</v>
      </c>
    </row>
    <row r="25" spans="1:20" s="69" customFormat="1" ht="12.75" hidden="1" customHeight="1" thickBot="1" x14ac:dyDescent="0.35">
      <c r="A25" s="549" t="s">
        <v>534</v>
      </c>
      <c r="B25" s="549" t="s">
        <v>100</v>
      </c>
      <c r="C25" s="549" t="s">
        <v>13</v>
      </c>
      <c r="D25" s="594" t="s">
        <v>33</v>
      </c>
      <c r="E25" s="546" t="s">
        <v>29</v>
      </c>
      <c r="F25" s="547"/>
      <c r="G25" s="547"/>
      <c r="H25" s="547"/>
      <c r="I25" s="548"/>
      <c r="J25" s="588" t="s">
        <v>35</v>
      </c>
      <c r="K25" s="571" t="s">
        <v>39</v>
      </c>
      <c r="L25" s="602"/>
      <c r="M25" s="603"/>
      <c r="N25" s="602"/>
      <c r="O25" s="603"/>
      <c r="P25" s="583"/>
      <c r="Q25" s="604"/>
      <c r="R25" s="557"/>
      <c r="S25" s="593"/>
    </row>
    <row r="26" spans="1:20" s="69" customFormat="1" ht="12.75" hidden="1" customHeight="1" thickBot="1" x14ac:dyDescent="0.35">
      <c r="A26" s="593"/>
      <c r="B26" s="593"/>
      <c r="C26" s="593"/>
      <c r="D26" s="595"/>
      <c r="E26" s="147"/>
      <c r="F26" s="145"/>
      <c r="G26" s="145"/>
      <c r="H26" s="145"/>
      <c r="I26" s="164"/>
      <c r="J26" s="605"/>
      <c r="K26" s="602"/>
      <c r="L26" s="583"/>
      <c r="M26" s="557"/>
      <c r="N26" s="583"/>
      <c r="O26" s="557"/>
      <c r="P26" s="148"/>
      <c r="Q26" s="572" t="str">
        <f>+Q8</f>
        <v>Other sources</v>
      </c>
      <c r="R26" s="606"/>
      <c r="S26" s="593"/>
    </row>
    <row r="27" spans="1:20" s="76" customFormat="1" ht="41.25" hidden="1" customHeight="1" thickBot="1" x14ac:dyDescent="0.3">
      <c r="A27" s="550"/>
      <c r="B27" s="550"/>
      <c r="C27" s="550"/>
      <c r="D27" s="596"/>
      <c r="E27" s="70" t="s">
        <v>38</v>
      </c>
      <c r="F27" s="71" t="s">
        <v>37</v>
      </c>
      <c r="G27" s="71" t="s">
        <v>65</v>
      </c>
      <c r="H27" s="71" t="s">
        <v>24</v>
      </c>
      <c r="I27" s="72" t="s">
        <v>34</v>
      </c>
      <c r="J27" s="589"/>
      <c r="K27" s="583"/>
      <c r="L27" s="73" t="str">
        <f>+L9</f>
        <v xml:space="preserve">Total costs </v>
      </c>
      <c r="M27" s="167" t="s">
        <v>10</v>
      </c>
      <c r="N27" s="167" t="str">
        <f>+N9</f>
        <v>Grant total 
(up to 75%)
(a)</v>
      </c>
      <c r="O27" s="73" t="s">
        <v>10</v>
      </c>
      <c r="P27" s="165" t="str">
        <f>+P9</f>
        <v>Own funding
(b)</v>
      </c>
      <c r="Q27" s="74" t="str">
        <f>+Q9</f>
        <v>Amount</v>
      </c>
      <c r="R27" s="75" t="str">
        <f>+R9</f>
        <v>Specification</v>
      </c>
      <c r="S27" s="550"/>
    </row>
    <row r="28" spans="1:20" s="85" customFormat="1" ht="15.6" hidden="1" x14ac:dyDescent="0.3">
      <c r="A28" s="182" t="s">
        <v>482</v>
      </c>
      <c r="B28" s="77">
        <f>+IFERROR(VLOOKUP(A28,'Affiliated entities'!$A$6:$E$36,2,FALSE),"")</f>
        <v>0</v>
      </c>
      <c r="C28" s="78">
        <f>+IFERROR(VLOOKUP(A28,'Affiliated entities'!$A$6:$E$36,4,FALSE),"")</f>
        <v>0</v>
      </c>
      <c r="D28" s="79">
        <f>SUMIF('A. Staff'!$A$7:$A$33,A28,'A. Staff'!$H$7:$H$33)</f>
        <v>0</v>
      </c>
      <c r="E28" s="80">
        <f>SUMIF('Travel and subsistence'!$A$4:$A$33,Revenues!A28,'Travel and subsistence'!$N$4:$N$33)</f>
        <v>0</v>
      </c>
      <c r="F28" s="80">
        <f>SUMIF('B.2 Equipment'!$A$4:$A$33,Revenues!A28,'B.2 Equipment'!$M$4:$M$33)</f>
        <v>0</v>
      </c>
      <c r="G28" s="80">
        <f>SUMIF(Subcontracting!$A$3:$A$33,Revenues!A28,Subcontracting!$I$3:$I$33)</f>
        <v>0</v>
      </c>
      <c r="H28" s="80">
        <f>SUMIF(Other!$A$3:$A$32,Revenues!A28,Other!$A$3:$A$32)</f>
        <v>0</v>
      </c>
      <c r="I28" s="81">
        <f>SUM(E28:H28)</f>
        <v>0</v>
      </c>
      <c r="J28" s="79">
        <f>D28+I28</f>
        <v>0</v>
      </c>
      <c r="K28" s="82">
        <f>+'Indirect costs'!K27</f>
        <v>0</v>
      </c>
      <c r="L28" s="83">
        <f>J28+K28</f>
        <v>0</v>
      </c>
      <c r="M28" s="84">
        <f t="shared" ref="M28" si="7">IF(AND($L$20&lt;&gt;0,$L$20&lt;&gt;"ERROR"),L28/$L$20,0)</f>
        <v>0</v>
      </c>
      <c r="N28" s="95">
        <v>100100</v>
      </c>
      <c r="O28" s="84">
        <f>IF(AND(S28&lt;&gt;0,S28&lt;&gt;"ERROR"),N28/S28,0)</f>
        <v>0.85482493595217768</v>
      </c>
      <c r="P28" s="97">
        <v>17000</v>
      </c>
      <c r="Q28" s="95"/>
      <c r="R28" s="98"/>
      <c r="S28" s="171">
        <f>N28+P28+Q28</f>
        <v>117100</v>
      </c>
    </row>
    <row r="29" spans="1:20" s="85" customFormat="1" ht="15.6" hidden="1" x14ac:dyDescent="0.3">
      <c r="A29" s="182" t="s">
        <v>483</v>
      </c>
      <c r="B29" s="77">
        <f>+IFERROR(VLOOKUP(A29,'Affiliated entities'!$A$6:$E$36,2,FALSE),"")</f>
        <v>0</v>
      </c>
      <c r="C29" s="78">
        <f>+IFERROR(VLOOKUP(A29,'Affiliated entities'!$A$6:$E$36,4,FALSE),"")</f>
        <v>0</v>
      </c>
      <c r="D29" s="198"/>
      <c r="E29" s="199"/>
      <c r="F29" s="199"/>
      <c r="G29" s="199"/>
      <c r="H29" s="199"/>
      <c r="I29" s="200"/>
      <c r="J29" s="198"/>
      <c r="K29" s="201"/>
      <c r="L29" s="202"/>
      <c r="M29" s="203"/>
      <c r="N29" s="204"/>
      <c r="O29" s="203"/>
      <c r="P29" s="205"/>
      <c r="Q29" s="204"/>
      <c r="R29" s="206"/>
      <c r="S29" s="207"/>
    </row>
    <row r="30" spans="1:20" s="85" customFormat="1" ht="15.6" hidden="1" x14ac:dyDescent="0.3">
      <c r="A30" s="182" t="s">
        <v>486</v>
      </c>
      <c r="B30" s="77">
        <f>+IFERROR(VLOOKUP(A30,'Affiliated entities'!$A$6:$E$36,2,FALSE),"")</f>
        <v>0</v>
      </c>
      <c r="C30" s="78">
        <f>+IFERROR(VLOOKUP(A30,'Affiliated entities'!$A$6:$E$36,4,FALSE),"")</f>
        <v>0</v>
      </c>
      <c r="D30" s="198"/>
      <c r="E30" s="199"/>
      <c r="F30" s="199"/>
      <c r="G30" s="199"/>
      <c r="H30" s="199"/>
      <c r="I30" s="200"/>
      <c r="J30" s="198"/>
      <c r="K30" s="201"/>
      <c r="L30" s="202"/>
      <c r="M30" s="203"/>
      <c r="N30" s="204"/>
      <c r="O30" s="203"/>
      <c r="P30" s="205"/>
      <c r="Q30" s="204"/>
      <c r="R30" s="206"/>
      <c r="S30" s="207"/>
    </row>
    <row r="31" spans="1:20" s="85" customFormat="1" ht="15.6" hidden="1" x14ac:dyDescent="0.3">
      <c r="A31" s="182" t="s">
        <v>487</v>
      </c>
      <c r="B31" s="77">
        <f>+IFERROR(VLOOKUP(A31,'Affiliated entities'!$A$6:$E$36,2,FALSE),"")</f>
        <v>0</v>
      </c>
      <c r="C31" s="78">
        <f>+IFERROR(VLOOKUP(A31,'Affiliated entities'!$A$6:$E$36,4,FALSE),"")</f>
        <v>0</v>
      </c>
      <c r="D31" s="198"/>
      <c r="E31" s="199"/>
      <c r="F31" s="199"/>
      <c r="G31" s="199"/>
      <c r="H31" s="199"/>
      <c r="I31" s="200"/>
      <c r="J31" s="198"/>
      <c r="K31" s="201"/>
      <c r="L31" s="202"/>
      <c r="M31" s="203"/>
      <c r="N31" s="204"/>
      <c r="O31" s="203"/>
      <c r="P31" s="205"/>
      <c r="Q31" s="204"/>
      <c r="R31" s="206"/>
      <c r="S31" s="207"/>
    </row>
    <row r="32" spans="1:20" s="85" customFormat="1" ht="15.6" hidden="1" x14ac:dyDescent="0.3">
      <c r="A32" s="182" t="s">
        <v>488</v>
      </c>
      <c r="B32" s="77">
        <f>+IFERROR(VLOOKUP(A32,'Affiliated entities'!$A$6:$E$36,2,FALSE),"")</f>
        <v>0</v>
      </c>
      <c r="C32" s="78">
        <f>+IFERROR(VLOOKUP(A32,'Affiliated entities'!$A$6:$E$36,4,FALSE),"")</f>
        <v>0</v>
      </c>
      <c r="D32" s="198"/>
      <c r="E32" s="199"/>
      <c r="F32" s="199"/>
      <c r="G32" s="199"/>
      <c r="H32" s="199"/>
      <c r="I32" s="200"/>
      <c r="J32" s="198"/>
      <c r="K32" s="201"/>
      <c r="L32" s="202"/>
      <c r="M32" s="203"/>
      <c r="N32" s="204"/>
      <c r="O32" s="203"/>
      <c r="P32" s="205"/>
      <c r="Q32" s="204"/>
      <c r="R32" s="206"/>
      <c r="S32" s="207"/>
    </row>
    <row r="33" spans="1:19" s="85" customFormat="1" ht="15.6" hidden="1" x14ac:dyDescent="0.3">
      <c r="A33" s="182" t="s">
        <v>489</v>
      </c>
      <c r="B33" s="77">
        <f>+IFERROR(VLOOKUP(A33,'Affiliated entities'!$A$6:$E$36,2,FALSE),"")</f>
        <v>0</v>
      </c>
      <c r="C33" s="78">
        <f>+IFERROR(VLOOKUP(A33,'Affiliated entities'!$A$6:$E$36,4,FALSE),"")</f>
        <v>0</v>
      </c>
      <c r="D33" s="198"/>
      <c r="E33" s="199"/>
      <c r="F33" s="199"/>
      <c r="G33" s="199"/>
      <c r="H33" s="199"/>
      <c r="I33" s="200"/>
      <c r="J33" s="198"/>
      <c r="K33" s="201"/>
      <c r="L33" s="202"/>
      <c r="M33" s="203"/>
      <c r="N33" s="204"/>
      <c r="O33" s="203"/>
      <c r="P33" s="205"/>
      <c r="Q33" s="204"/>
      <c r="R33" s="206"/>
      <c r="S33" s="207"/>
    </row>
    <row r="34" spans="1:19" s="85" customFormat="1" ht="15.6" hidden="1" x14ac:dyDescent="0.3">
      <c r="A34" s="182" t="s">
        <v>490</v>
      </c>
      <c r="B34" s="77">
        <f>+IFERROR(VLOOKUP(A34,'Affiliated entities'!$A$6:$E$36,2,FALSE),"")</f>
        <v>0</v>
      </c>
      <c r="C34" s="78">
        <f>+IFERROR(VLOOKUP(A34,'Affiliated entities'!$A$6:$E$36,4,FALSE),"")</f>
        <v>0</v>
      </c>
      <c r="D34" s="198"/>
      <c r="E34" s="199"/>
      <c r="F34" s="199"/>
      <c r="G34" s="199"/>
      <c r="H34" s="199"/>
      <c r="I34" s="200"/>
      <c r="J34" s="198"/>
      <c r="K34" s="201"/>
      <c r="L34" s="202"/>
      <c r="M34" s="203"/>
      <c r="N34" s="204"/>
      <c r="O34" s="203"/>
      <c r="P34" s="205"/>
      <c r="Q34" s="204"/>
      <c r="R34" s="206"/>
      <c r="S34" s="207"/>
    </row>
    <row r="35" spans="1:19" s="85" customFormat="1" ht="15.6" hidden="1" x14ac:dyDescent="0.3">
      <c r="A35" s="182" t="s">
        <v>491</v>
      </c>
      <c r="B35" s="77">
        <f>+IFERROR(VLOOKUP(A35,'Affiliated entities'!$A$6:$E$36,2,FALSE),"")</f>
        <v>0</v>
      </c>
      <c r="C35" s="78">
        <f>+IFERROR(VLOOKUP(A35,'Affiliated entities'!$A$6:$E$36,4,FALSE),"")</f>
        <v>0</v>
      </c>
      <c r="D35" s="198"/>
      <c r="E35" s="199"/>
      <c r="F35" s="199"/>
      <c r="G35" s="199"/>
      <c r="H35" s="199"/>
      <c r="I35" s="200"/>
      <c r="J35" s="198"/>
      <c r="K35" s="201"/>
      <c r="L35" s="202"/>
      <c r="M35" s="203"/>
      <c r="N35" s="204"/>
      <c r="O35" s="203"/>
      <c r="P35" s="205"/>
      <c r="Q35" s="204"/>
      <c r="R35" s="206"/>
      <c r="S35" s="207"/>
    </row>
    <row r="36" spans="1:19" s="85" customFormat="1" ht="15.6" hidden="1" x14ac:dyDescent="0.3">
      <c r="A36" s="182" t="s">
        <v>492</v>
      </c>
      <c r="B36" s="77">
        <f>+IFERROR(VLOOKUP(A36,'Affiliated entities'!$A$6:$E$36,2,FALSE),"")</f>
        <v>0</v>
      </c>
      <c r="C36" s="78">
        <f>+IFERROR(VLOOKUP(A36,'Affiliated entities'!$A$6:$E$36,4,FALSE),"")</f>
        <v>0</v>
      </c>
      <c r="D36" s="198"/>
      <c r="E36" s="199"/>
      <c r="F36" s="199"/>
      <c r="G36" s="199"/>
      <c r="H36" s="199"/>
      <c r="I36" s="200"/>
      <c r="J36" s="198"/>
      <c r="K36" s="201"/>
      <c r="L36" s="202"/>
      <c r="M36" s="203"/>
      <c r="N36" s="204"/>
      <c r="O36" s="203"/>
      <c r="P36" s="205"/>
      <c r="Q36" s="204"/>
      <c r="R36" s="206"/>
      <c r="S36" s="207"/>
    </row>
    <row r="37" spans="1:19" s="85" customFormat="1" ht="15.6" hidden="1" x14ac:dyDescent="0.3">
      <c r="A37" s="182" t="s">
        <v>493</v>
      </c>
      <c r="B37" s="77">
        <f>+IFERROR(VLOOKUP(A37,'Affiliated entities'!$A$6:$E$36,2,FALSE),"")</f>
        <v>0</v>
      </c>
      <c r="C37" s="78">
        <f>+IFERROR(VLOOKUP(A37,'Affiliated entities'!$A$6:$E$36,4,FALSE),"")</f>
        <v>0</v>
      </c>
      <c r="D37" s="198"/>
      <c r="E37" s="199"/>
      <c r="F37" s="199"/>
      <c r="G37" s="199"/>
      <c r="H37" s="199"/>
      <c r="I37" s="200"/>
      <c r="J37" s="198"/>
      <c r="K37" s="201"/>
      <c r="L37" s="202"/>
      <c r="M37" s="203"/>
      <c r="N37" s="204"/>
      <c r="O37" s="203"/>
      <c r="P37" s="205"/>
      <c r="Q37" s="204"/>
      <c r="R37" s="206"/>
      <c r="S37" s="207"/>
    </row>
    <row r="38" spans="1:19" s="85" customFormat="1" ht="15.6" hidden="1" x14ac:dyDescent="0.3">
      <c r="A38" s="182" t="s">
        <v>494</v>
      </c>
      <c r="B38" s="77">
        <f>+IFERROR(VLOOKUP(A38,'Affiliated entities'!$A$6:$E$36,2,FALSE),"")</f>
        <v>0</v>
      </c>
      <c r="C38" s="78">
        <f>+IFERROR(VLOOKUP(A38,'Affiliated entities'!$A$6:$E$36,4,FALSE),"")</f>
        <v>0</v>
      </c>
      <c r="D38" s="198"/>
      <c r="E38" s="199"/>
      <c r="F38" s="199"/>
      <c r="G38" s="199"/>
      <c r="H38" s="199"/>
      <c r="I38" s="200"/>
      <c r="J38" s="198"/>
      <c r="K38" s="201"/>
      <c r="L38" s="202"/>
      <c r="M38" s="203"/>
      <c r="N38" s="204"/>
      <c r="O38" s="203"/>
      <c r="P38" s="205"/>
      <c r="Q38" s="204"/>
      <c r="R38" s="206"/>
      <c r="S38" s="207"/>
    </row>
    <row r="39" spans="1:19" s="85" customFormat="1" ht="15.6" hidden="1" x14ac:dyDescent="0.3">
      <c r="A39" s="182" t="s">
        <v>495</v>
      </c>
      <c r="B39" s="77">
        <f>+IFERROR(VLOOKUP(A39,'Affiliated entities'!$A$6:$E$36,2,FALSE),"")</f>
        <v>0</v>
      </c>
      <c r="C39" s="78">
        <f>+IFERROR(VLOOKUP(A39,'Affiliated entities'!$A$6:$E$36,4,FALSE),"")</f>
        <v>0</v>
      </c>
      <c r="D39" s="198"/>
      <c r="E39" s="199"/>
      <c r="F39" s="199"/>
      <c r="G39" s="199"/>
      <c r="H39" s="199"/>
      <c r="I39" s="200"/>
      <c r="J39" s="198"/>
      <c r="K39" s="201"/>
      <c r="L39" s="202"/>
      <c r="M39" s="203"/>
      <c r="N39" s="204"/>
      <c r="O39" s="203"/>
      <c r="P39" s="205"/>
      <c r="Q39" s="204"/>
      <c r="R39" s="206"/>
      <c r="S39" s="207"/>
    </row>
    <row r="40" spans="1:19" s="85" customFormat="1" ht="15.6" hidden="1" x14ac:dyDescent="0.3">
      <c r="A40" s="182" t="s">
        <v>496</v>
      </c>
      <c r="B40" s="77">
        <f>+IFERROR(VLOOKUP(A40,'Affiliated entities'!$A$6:$E$36,2,FALSE),"")</f>
        <v>0</v>
      </c>
      <c r="C40" s="78">
        <f>+IFERROR(VLOOKUP(A40,'Affiliated entities'!$A$6:$E$36,4,FALSE),"")</f>
        <v>0</v>
      </c>
      <c r="D40" s="198"/>
      <c r="E40" s="199"/>
      <c r="F40" s="199"/>
      <c r="G40" s="199"/>
      <c r="H40" s="199"/>
      <c r="I40" s="200"/>
      <c r="J40" s="198"/>
      <c r="K40" s="201"/>
      <c r="L40" s="202"/>
      <c r="M40" s="203"/>
      <c r="N40" s="204"/>
      <c r="O40" s="203"/>
      <c r="P40" s="205"/>
      <c r="Q40" s="204"/>
      <c r="R40" s="206"/>
      <c r="S40" s="207"/>
    </row>
    <row r="41" spans="1:19" s="85" customFormat="1" ht="15.6" hidden="1" x14ac:dyDescent="0.3">
      <c r="A41" s="182" t="s">
        <v>497</v>
      </c>
      <c r="B41" s="77">
        <f>+IFERROR(VLOOKUP(A41,'Affiliated entities'!$A$6:$E$36,2,FALSE),"")</f>
        <v>0</v>
      </c>
      <c r="C41" s="78">
        <f>+IFERROR(VLOOKUP(A41,'Affiliated entities'!$A$6:$E$36,4,FALSE),"")</f>
        <v>0</v>
      </c>
      <c r="D41" s="198"/>
      <c r="E41" s="199"/>
      <c r="F41" s="199"/>
      <c r="G41" s="199"/>
      <c r="H41" s="199"/>
      <c r="I41" s="200"/>
      <c r="J41" s="198"/>
      <c r="K41" s="201"/>
      <c r="L41" s="202"/>
      <c r="M41" s="203"/>
      <c r="N41" s="204"/>
      <c r="O41" s="203"/>
      <c r="P41" s="205"/>
      <c r="Q41" s="204"/>
      <c r="R41" s="206"/>
      <c r="S41" s="207"/>
    </row>
    <row r="42" spans="1:19" s="85" customFormat="1" ht="15.6" hidden="1" x14ac:dyDescent="0.3">
      <c r="A42" s="182" t="s">
        <v>498</v>
      </c>
      <c r="B42" s="77">
        <f>+IFERROR(VLOOKUP(A42,'Affiliated entities'!$A$6:$E$36,2,FALSE),"")</f>
        <v>0</v>
      </c>
      <c r="C42" s="78">
        <f>+IFERROR(VLOOKUP(A42,'Affiliated entities'!$A$6:$E$36,4,FALSE),"")</f>
        <v>0</v>
      </c>
      <c r="D42" s="198"/>
      <c r="E42" s="199"/>
      <c r="F42" s="199"/>
      <c r="G42" s="199"/>
      <c r="H42" s="199"/>
      <c r="I42" s="200"/>
      <c r="J42" s="198"/>
      <c r="K42" s="201"/>
      <c r="L42" s="202"/>
      <c r="M42" s="203"/>
      <c r="N42" s="204"/>
      <c r="O42" s="203"/>
      <c r="P42" s="205"/>
      <c r="Q42" s="204"/>
      <c r="R42" s="206"/>
      <c r="S42" s="207"/>
    </row>
    <row r="43" spans="1:19" s="85" customFormat="1" ht="15.6" hidden="1" x14ac:dyDescent="0.3">
      <c r="A43" s="182" t="s">
        <v>499</v>
      </c>
      <c r="B43" s="77">
        <f>+IFERROR(VLOOKUP(A43,'Affiliated entities'!$A$6:$E$36,2,FALSE),"")</f>
        <v>0</v>
      </c>
      <c r="C43" s="78">
        <f>+IFERROR(VLOOKUP(A43,'Affiliated entities'!$A$6:$E$36,4,FALSE),"")</f>
        <v>0</v>
      </c>
      <c r="D43" s="198"/>
      <c r="E43" s="199"/>
      <c r="F43" s="199"/>
      <c r="G43" s="199"/>
      <c r="H43" s="199"/>
      <c r="I43" s="200"/>
      <c r="J43" s="198"/>
      <c r="K43" s="201"/>
      <c r="L43" s="202"/>
      <c r="M43" s="203"/>
      <c r="N43" s="204"/>
      <c r="O43" s="203"/>
      <c r="P43" s="205"/>
      <c r="Q43" s="204"/>
      <c r="R43" s="206"/>
      <c r="S43" s="207"/>
    </row>
    <row r="44" spans="1:19" s="85" customFormat="1" ht="15.6" hidden="1" x14ac:dyDescent="0.3">
      <c r="A44" s="182" t="s">
        <v>500</v>
      </c>
      <c r="B44" s="77">
        <f>+IFERROR(VLOOKUP(A44,'Affiliated entities'!$A$6:$E$36,2,FALSE),"")</f>
        <v>0</v>
      </c>
      <c r="C44" s="78">
        <f>+IFERROR(VLOOKUP(A44,'Affiliated entities'!$A$6:$E$36,4,FALSE),"")</f>
        <v>0</v>
      </c>
      <c r="D44" s="198"/>
      <c r="E44" s="199"/>
      <c r="F44" s="199"/>
      <c r="G44" s="199"/>
      <c r="H44" s="199"/>
      <c r="I44" s="200"/>
      <c r="J44" s="198"/>
      <c r="K44" s="201"/>
      <c r="L44" s="202"/>
      <c r="M44" s="203"/>
      <c r="N44" s="204"/>
      <c r="O44" s="203"/>
      <c r="P44" s="205"/>
      <c r="Q44" s="204"/>
      <c r="R44" s="206"/>
      <c r="S44" s="207"/>
    </row>
    <row r="45" spans="1:19" s="85" customFormat="1" ht="15.6" hidden="1" x14ac:dyDescent="0.3">
      <c r="A45" s="182" t="s">
        <v>501</v>
      </c>
      <c r="B45" s="77">
        <f>+IFERROR(VLOOKUP(A45,'Affiliated entities'!$A$6:$E$36,2,FALSE),"")</f>
        <v>0</v>
      </c>
      <c r="C45" s="78">
        <f>+IFERROR(VLOOKUP(A45,'Affiliated entities'!$A$6:$E$36,4,FALSE),"")</f>
        <v>0</v>
      </c>
      <c r="D45" s="198"/>
      <c r="E45" s="199"/>
      <c r="F45" s="199"/>
      <c r="G45" s="199"/>
      <c r="H45" s="199"/>
      <c r="I45" s="200"/>
      <c r="J45" s="198"/>
      <c r="K45" s="201"/>
      <c r="L45" s="202"/>
      <c r="M45" s="203"/>
      <c r="N45" s="204"/>
      <c r="O45" s="203"/>
      <c r="P45" s="205"/>
      <c r="Q45" s="204"/>
      <c r="R45" s="206"/>
      <c r="S45" s="207"/>
    </row>
    <row r="46" spans="1:19" s="85" customFormat="1" ht="15.6" hidden="1" x14ac:dyDescent="0.3">
      <c r="A46" s="182" t="s">
        <v>502</v>
      </c>
      <c r="B46" s="77">
        <f>+IFERROR(VLOOKUP(A46,'Affiliated entities'!$A$6:$E$36,2,FALSE),"")</f>
        <v>0</v>
      </c>
      <c r="C46" s="78">
        <f>+IFERROR(VLOOKUP(A46,'Affiliated entities'!$A$6:$E$36,4,FALSE),"")</f>
        <v>0</v>
      </c>
      <c r="D46" s="198"/>
      <c r="E46" s="199"/>
      <c r="F46" s="199"/>
      <c r="G46" s="199"/>
      <c r="H46" s="199"/>
      <c r="I46" s="200"/>
      <c r="J46" s="198"/>
      <c r="K46" s="201"/>
      <c r="L46" s="202"/>
      <c r="M46" s="203"/>
      <c r="N46" s="204"/>
      <c r="O46" s="203"/>
      <c r="P46" s="205"/>
      <c r="Q46" s="204"/>
      <c r="R46" s="206"/>
      <c r="S46" s="207"/>
    </row>
    <row r="47" spans="1:19" s="85" customFormat="1" ht="15.6" hidden="1" x14ac:dyDescent="0.3">
      <c r="A47" s="182" t="s">
        <v>503</v>
      </c>
      <c r="B47" s="77">
        <f>+IFERROR(VLOOKUP(A47,'Affiliated entities'!$A$6:$E$36,2,FALSE),"")</f>
        <v>0</v>
      </c>
      <c r="C47" s="78">
        <f>+IFERROR(VLOOKUP(A47,'Affiliated entities'!$A$6:$E$36,4,FALSE),"")</f>
        <v>0</v>
      </c>
      <c r="D47" s="198"/>
      <c r="E47" s="199"/>
      <c r="F47" s="199"/>
      <c r="G47" s="199"/>
      <c r="H47" s="199"/>
      <c r="I47" s="200"/>
      <c r="J47" s="198"/>
      <c r="K47" s="201"/>
      <c r="L47" s="202"/>
      <c r="M47" s="203"/>
      <c r="N47" s="204"/>
      <c r="O47" s="203"/>
      <c r="P47" s="205"/>
      <c r="Q47" s="204"/>
      <c r="R47" s="206"/>
      <c r="S47" s="207"/>
    </row>
    <row r="48" spans="1:19" s="85" customFormat="1" ht="15.6" hidden="1" x14ac:dyDescent="0.3">
      <c r="A48" s="182" t="s">
        <v>504</v>
      </c>
      <c r="B48" s="77">
        <f>+IFERROR(VLOOKUP(A48,'Affiliated entities'!$A$6:$E$36,2,FALSE),"")</f>
        <v>0</v>
      </c>
      <c r="C48" s="78">
        <f>+IFERROR(VLOOKUP(A48,'Affiliated entities'!$A$6:$E$36,4,FALSE),"")</f>
        <v>0</v>
      </c>
      <c r="D48" s="198"/>
      <c r="E48" s="199"/>
      <c r="F48" s="199"/>
      <c r="G48" s="199"/>
      <c r="H48" s="199"/>
      <c r="I48" s="200"/>
      <c r="J48" s="198"/>
      <c r="K48" s="201"/>
      <c r="L48" s="202"/>
      <c r="M48" s="203"/>
      <c r="N48" s="204"/>
      <c r="O48" s="203"/>
      <c r="P48" s="205"/>
      <c r="Q48" s="204"/>
      <c r="R48" s="206"/>
      <c r="S48" s="207"/>
    </row>
    <row r="49" spans="1:19" s="85" customFormat="1" ht="15.6" hidden="1" x14ac:dyDescent="0.3">
      <c r="A49" s="182" t="s">
        <v>505</v>
      </c>
      <c r="B49" s="77">
        <f>+IFERROR(VLOOKUP(A49,'Affiliated entities'!$A$6:$E$36,2,FALSE),"")</f>
        <v>0</v>
      </c>
      <c r="C49" s="78">
        <f>+IFERROR(VLOOKUP(A49,'Affiliated entities'!$A$6:$E$36,4,FALSE),"")</f>
        <v>0</v>
      </c>
      <c r="D49" s="198"/>
      <c r="E49" s="199"/>
      <c r="F49" s="199"/>
      <c r="G49" s="199"/>
      <c r="H49" s="199"/>
      <c r="I49" s="200"/>
      <c r="J49" s="198"/>
      <c r="K49" s="201"/>
      <c r="L49" s="202"/>
      <c r="M49" s="203"/>
      <c r="N49" s="204"/>
      <c r="O49" s="203"/>
      <c r="P49" s="205"/>
      <c r="Q49" s="204"/>
      <c r="R49" s="206"/>
      <c r="S49" s="207"/>
    </row>
    <row r="50" spans="1:19" s="85" customFormat="1" ht="15.6" hidden="1" x14ac:dyDescent="0.3">
      <c r="A50" s="182" t="s">
        <v>506</v>
      </c>
      <c r="B50" s="77">
        <f>+IFERROR(VLOOKUP(A50,'Affiliated entities'!$A$6:$E$36,2,FALSE),"")</f>
        <v>0</v>
      </c>
      <c r="C50" s="78">
        <f>+IFERROR(VLOOKUP(A50,'Affiliated entities'!$A$6:$E$36,4,FALSE),"")</f>
        <v>0</v>
      </c>
      <c r="D50" s="198"/>
      <c r="E50" s="199"/>
      <c r="F50" s="199"/>
      <c r="G50" s="199"/>
      <c r="H50" s="199"/>
      <c r="I50" s="200"/>
      <c r="J50" s="198"/>
      <c r="K50" s="201"/>
      <c r="L50" s="202"/>
      <c r="M50" s="203"/>
      <c r="N50" s="204"/>
      <c r="O50" s="203"/>
      <c r="P50" s="205"/>
      <c r="Q50" s="204"/>
      <c r="R50" s="206"/>
      <c r="S50" s="207"/>
    </row>
    <row r="51" spans="1:19" s="85" customFormat="1" ht="15.6" hidden="1" x14ac:dyDescent="0.3">
      <c r="A51" s="182" t="s">
        <v>507</v>
      </c>
      <c r="B51" s="77">
        <f>+IFERROR(VLOOKUP(A51,'Affiliated entities'!$A$6:$E$36,2,FALSE),"")</f>
        <v>0</v>
      </c>
      <c r="C51" s="78">
        <f>+IFERROR(VLOOKUP(A51,'Affiliated entities'!$A$6:$E$36,4,FALSE),"")</f>
        <v>0</v>
      </c>
      <c r="D51" s="198"/>
      <c r="E51" s="199"/>
      <c r="F51" s="199"/>
      <c r="G51" s="199"/>
      <c r="H51" s="199"/>
      <c r="I51" s="200"/>
      <c r="J51" s="198"/>
      <c r="K51" s="201"/>
      <c r="L51" s="202"/>
      <c r="M51" s="203"/>
      <c r="N51" s="204"/>
      <c r="O51" s="203"/>
      <c r="P51" s="205"/>
      <c r="Q51" s="204"/>
      <c r="R51" s="206"/>
      <c r="S51" s="207"/>
    </row>
    <row r="52" spans="1:19" s="85" customFormat="1" ht="15.6" hidden="1" x14ac:dyDescent="0.3">
      <c r="A52" s="182" t="s">
        <v>508</v>
      </c>
      <c r="B52" s="77">
        <f>+IFERROR(VLOOKUP(A52,'Affiliated entities'!$A$6:$E$36,2,FALSE),"")</f>
        <v>0</v>
      </c>
      <c r="C52" s="78">
        <f>+IFERROR(VLOOKUP(A52,'Affiliated entities'!$A$6:$E$36,4,FALSE),"")</f>
        <v>0</v>
      </c>
      <c r="D52" s="198"/>
      <c r="E52" s="199"/>
      <c r="F52" s="199"/>
      <c r="G52" s="199"/>
      <c r="H52" s="199"/>
      <c r="I52" s="200"/>
      <c r="J52" s="198"/>
      <c r="K52" s="201"/>
      <c r="L52" s="202"/>
      <c r="M52" s="203"/>
      <c r="N52" s="204"/>
      <c r="O52" s="203"/>
      <c r="P52" s="205"/>
      <c r="Q52" s="204"/>
      <c r="R52" s="206"/>
      <c r="S52" s="207"/>
    </row>
    <row r="53" spans="1:19" s="85" customFormat="1" ht="15.6" hidden="1" x14ac:dyDescent="0.3">
      <c r="A53" s="182" t="s">
        <v>509</v>
      </c>
      <c r="B53" s="77">
        <f>+IFERROR(VLOOKUP(A53,'Affiliated entities'!$A$6:$E$36,2,FALSE),"")</f>
        <v>0</v>
      </c>
      <c r="C53" s="78">
        <f>+IFERROR(VLOOKUP(A53,'Affiliated entities'!$A$6:$E$36,4,FALSE),"")</f>
        <v>0</v>
      </c>
      <c r="D53" s="198"/>
      <c r="E53" s="199"/>
      <c r="F53" s="199"/>
      <c r="G53" s="199"/>
      <c r="H53" s="199"/>
      <c r="I53" s="200"/>
      <c r="J53" s="198"/>
      <c r="K53" s="201"/>
      <c r="L53" s="202"/>
      <c r="M53" s="203"/>
      <c r="N53" s="204"/>
      <c r="O53" s="203"/>
      <c r="P53" s="205"/>
      <c r="Q53" s="204"/>
      <c r="R53" s="206"/>
      <c r="S53" s="207"/>
    </row>
    <row r="54" spans="1:19" s="85" customFormat="1" ht="15.6" hidden="1" x14ac:dyDescent="0.3">
      <c r="A54" s="182" t="s">
        <v>510</v>
      </c>
      <c r="B54" s="77">
        <f>+IFERROR(VLOOKUP(A54,'Affiliated entities'!$A$6:$E$36,2,FALSE),"")</f>
        <v>0</v>
      </c>
      <c r="C54" s="78">
        <f>+IFERROR(VLOOKUP(A54,'Affiliated entities'!$A$6:$E$36,4,FALSE),"")</f>
        <v>0</v>
      </c>
      <c r="D54" s="198"/>
      <c r="E54" s="199"/>
      <c r="F54" s="199"/>
      <c r="G54" s="199"/>
      <c r="H54" s="199"/>
      <c r="I54" s="200"/>
      <c r="J54" s="198"/>
      <c r="K54" s="201"/>
      <c r="L54" s="202"/>
      <c r="M54" s="203"/>
      <c r="N54" s="204"/>
      <c r="O54" s="203"/>
      <c r="P54" s="205"/>
      <c r="Q54" s="204"/>
      <c r="R54" s="206"/>
      <c r="S54" s="207"/>
    </row>
    <row r="55" spans="1:19" s="85" customFormat="1" ht="15.6" hidden="1" x14ac:dyDescent="0.3">
      <c r="A55" s="182" t="s">
        <v>511</v>
      </c>
      <c r="B55" s="77">
        <f>+IFERROR(VLOOKUP(A55,'Affiliated entities'!$A$6:$E$36,2,FALSE),"")</f>
        <v>0</v>
      </c>
      <c r="C55" s="78">
        <f>+IFERROR(VLOOKUP(A55,'Affiliated entities'!$A$6:$E$36,4,FALSE),"")</f>
        <v>0</v>
      </c>
      <c r="D55" s="198"/>
      <c r="E55" s="199"/>
      <c r="F55" s="199"/>
      <c r="G55" s="199"/>
      <c r="H55" s="199"/>
      <c r="I55" s="200"/>
      <c r="J55" s="198"/>
      <c r="K55" s="201"/>
      <c r="L55" s="202"/>
      <c r="M55" s="203"/>
      <c r="N55" s="204"/>
      <c r="O55" s="203"/>
      <c r="P55" s="205"/>
      <c r="Q55" s="204"/>
      <c r="R55" s="206"/>
      <c r="S55" s="207"/>
    </row>
    <row r="56" spans="1:19" s="85" customFormat="1" ht="15.6" hidden="1" x14ac:dyDescent="0.3">
      <c r="A56" s="182" t="s">
        <v>512</v>
      </c>
      <c r="B56" s="77">
        <f>+IFERROR(VLOOKUP(A56,'Affiliated entities'!$A$6:$E$36,2,FALSE),"")</f>
        <v>0</v>
      </c>
      <c r="C56" s="78">
        <f>+IFERROR(VLOOKUP(A56,'Affiliated entities'!$A$6:$E$36,4,FALSE),"")</f>
        <v>0</v>
      </c>
      <c r="D56" s="198"/>
      <c r="E56" s="199"/>
      <c r="F56" s="199"/>
      <c r="G56" s="199"/>
      <c r="H56" s="199"/>
      <c r="I56" s="200"/>
      <c r="J56" s="198"/>
      <c r="K56" s="201"/>
      <c r="L56" s="202"/>
      <c r="M56" s="203"/>
      <c r="N56" s="204"/>
      <c r="O56" s="203"/>
      <c r="P56" s="205"/>
      <c r="Q56" s="204"/>
      <c r="R56" s="206"/>
      <c r="S56" s="207"/>
    </row>
    <row r="57" spans="1:19" s="85" customFormat="1" ht="15.6" hidden="1" x14ac:dyDescent="0.3">
      <c r="A57" s="182" t="s">
        <v>513</v>
      </c>
      <c r="B57" s="77">
        <f>+IFERROR(VLOOKUP(A57,'Affiliated entities'!$A$6:$E$36,2,FALSE),"")</f>
        <v>0</v>
      </c>
      <c r="C57" s="78">
        <f>+IFERROR(VLOOKUP(A57,'Affiliated entities'!$A$6:$E$36,4,FALSE),"")</f>
        <v>0</v>
      </c>
      <c r="D57" s="198"/>
      <c r="E57" s="199"/>
      <c r="F57" s="199"/>
      <c r="G57" s="199"/>
      <c r="H57" s="199"/>
      <c r="I57" s="200"/>
      <c r="J57" s="198"/>
      <c r="K57" s="201"/>
      <c r="L57" s="202"/>
      <c r="M57" s="203"/>
      <c r="N57" s="204"/>
      <c r="O57" s="203"/>
      <c r="P57" s="205"/>
      <c r="Q57" s="204"/>
      <c r="R57" s="206"/>
      <c r="S57" s="207"/>
    </row>
    <row r="58" spans="1:19" s="85" customFormat="1" ht="15.6" hidden="1" x14ac:dyDescent="0.3">
      <c r="A58" s="182" t="s">
        <v>514</v>
      </c>
      <c r="B58" s="77" t="str">
        <f>+IFERROR(VLOOKUP(A58,'Affiliated entities'!$A$6:$E$36,2,FALSE),"")</f>
        <v/>
      </c>
      <c r="C58" s="78" t="str">
        <f>+IFERROR(VLOOKUP(A58,'Affiliated entities'!$A$6:$E$36,4,FALSE),"")</f>
        <v/>
      </c>
      <c r="D58" s="198"/>
      <c r="E58" s="199"/>
      <c r="F58" s="199"/>
      <c r="G58" s="199"/>
      <c r="H58" s="199"/>
      <c r="I58" s="200"/>
      <c r="J58" s="198"/>
      <c r="K58" s="201"/>
      <c r="L58" s="202"/>
      <c r="M58" s="203"/>
      <c r="N58" s="204"/>
      <c r="O58" s="203"/>
      <c r="P58" s="205"/>
      <c r="Q58" s="204"/>
      <c r="R58" s="206"/>
      <c r="S58" s="207"/>
    </row>
    <row r="59" spans="1:19" s="85" customFormat="1" ht="15.6" hidden="1" x14ac:dyDescent="0.3">
      <c r="A59" s="182" t="s">
        <v>515</v>
      </c>
      <c r="B59" s="77" t="str">
        <f>+IFERROR(VLOOKUP(A59,'Affiliated entities'!$A$6:$E$36,2,FALSE),"")</f>
        <v/>
      </c>
      <c r="C59" s="78" t="str">
        <f>+IFERROR(VLOOKUP(A59,'Affiliated entities'!$A$6:$E$36,4,FALSE),"")</f>
        <v/>
      </c>
      <c r="D59" s="198"/>
      <c r="E59" s="199"/>
      <c r="F59" s="199"/>
      <c r="G59" s="199"/>
      <c r="H59" s="199"/>
      <c r="I59" s="200"/>
      <c r="J59" s="198"/>
      <c r="K59" s="201"/>
      <c r="L59" s="202"/>
      <c r="M59" s="203"/>
      <c r="N59" s="204"/>
      <c r="O59" s="203"/>
      <c r="P59" s="205"/>
      <c r="Q59" s="204"/>
      <c r="R59" s="206"/>
      <c r="S59" s="207"/>
    </row>
    <row r="60" spans="1:19" s="85" customFormat="1" ht="15.6" hidden="1" x14ac:dyDescent="0.3">
      <c r="A60" s="182" t="s">
        <v>516</v>
      </c>
      <c r="B60" s="77" t="str">
        <f>+IFERROR(VLOOKUP(A60,'Affiliated entities'!$A$6:$E$36,2,FALSE),"")</f>
        <v/>
      </c>
      <c r="C60" s="78" t="str">
        <f>+IFERROR(VLOOKUP(A60,'Affiliated entities'!$A$6:$E$36,4,FALSE),"")</f>
        <v/>
      </c>
      <c r="D60" s="198"/>
      <c r="E60" s="199"/>
      <c r="F60" s="199"/>
      <c r="G60" s="199"/>
      <c r="H60" s="199"/>
      <c r="I60" s="200"/>
      <c r="J60" s="198"/>
      <c r="K60" s="201"/>
      <c r="L60" s="202"/>
      <c r="M60" s="203"/>
      <c r="N60" s="204"/>
      <c r="O60" s="203"/>
      <c r="P60" s="205"/>
      <c r="Q60" s="204"/>
      <c r="R60" s="206"/>
      <c r="S60" s="207"/>
    </row>
    <row r="61" spans="1:19" s="85" customFormat="1" ht="15.6" hidden="1" x14ac:dyDescent="0.3">
      <c r="A61" s="182" t="s">
        <v>517</v>
      </c>
      <c r="B61" s="77" t="str">
        <f>+IFERROR(VLOOKUP(A61,'Affiliated entities'!$A$6:$E$36,2,FALSE),"")</f>
        <v/>
      </c>
      <c r="C61" s="78" t="str">
        <f>+IFERROR(VLOOKUP(A61,'Affiliated entities'!$A$6:$E$36,4,FALSE),"")</f>
        <v/>
      </c>
      <c r="D61" s="198"/>
      <c r="E61" s="199"/>
      <c r="F61" s="199"/>
      <c r="G61" s="199"/>
      <c r="H61" s="199"/>
      <c r="I61" s="200"/>
      <c r="J61" s="198"/>
      <c r="K61" s="201"/>
      <c r="L61" s="202"/>
      <c r="M61" s="203"/>
      <c r="N61" s="204"/>
      <c r="O61" s="203"/>
      <c r="P61" s="205"/>
      <c r="Q61" s="204"/>
      <c r="R61" s="206"/>
      <c r="S61" s="207"/>
    </row>
    <row r="62" spans="1:19" s="85" customFormat="1" ht="15.6" hidden="1" x14ac:dyDescent="0.3">
      <c r="A62" s="182" t="s">
        <v>518</v>
      </c>
      <c r="B62" s="77" t="str">
        <f>+IFERROR(VLOOKUP(A62,'Affiliated entities'!$A$6:$E$36,2,FALSE),"")</f>
        <v/>
      </c>
      <c r="C62" s="78" t="str">
        <f>+IFERROR(VLOOKUP(A62,'Affiliated entities'!$A$6:$E$36,4,FALSE),"")</f>
        <v/>
      </c>
      <c r="D62" s="198"/>
      <c r="E62" s="199"/>
      <c r="F62" s="199"/>
      <c r="G62" s="199"/>
      <c r="H62" s="199"/>
      <c r="I62" s="200"/>
      <c r="J62" s="198"/>
      <c r="K62" s="201"/>
      <c r="L62" s="202"/>
      <c r="M62" s="203"/>
      <c r="N62" s="204"/>
      <c r="O62" s="203"/>
      <c r="P62" s="205"/>
      <c r="Q62" s="204"/>
      <c r="R62" s="206"/>
      <c r="S62" s="207"/>
    </row>
    <row r="63" spans="1:19" s="85" customFormat="1" ht="15.6" hidden="1" x14ac:dyDescent="0.3">
      <c r="A63" s="182" t="s">
        <v>519</v>
      </c>
      <c r="B63" s="77" t="str">
        <f>+IFERROR(VLOOKUP(A63,'Affiliated entities'!$A$6:$E$36,2,FALSE),"")</f>
        <v/>
      </c>
      <c r="C63" s="78" t="str">
        <f>+IFERROR(VLOOKUP(A63,'Affiliated entities'!$A$6:$E$36,4,FALSE),"")</f>
        <v/>
      </c>
      <c r="D63" s="198"/>
      <c r="E63" s="199"/>
      <c r="F63" s="199"/>
      <c r="G63" s="199"/>
      <c r="H63" s="199"/>
      <c r="I63" s="200"/>
      <c r="J63" s="198"/>
      <c r="K63" s="201"/>
      <c r="L63" s="202"/>
      <c r="M63" s="203"/>
      <c r="N63" s="204"/>
      <c r="O63" s="203"/>
      <c r="P63" s="205"/>
      <c r="Q63" s="204"/>
      <c r="R63" s="206"/>
      <c r="S63" s="207"/>
    </row>
    <row r="64" spans="1:19" s="85" customFormat="1" ht="15.6" hidden="1" x14ac:dyDescent="0.3">
      <c r="A64" s="182" t="s">
        <v>520</v>
      </c>
      <c r="B64" s="77" t="str">
        <f>+IFERROR(VLOOKUP(A64,'Affiliated entities'!$A$6:$E$36,2,FALSE),"")</f>
        <v/>
      </c>
      <c r="C64" s="78" t="str">
        <f>+IFERROR(VLOOKUP(A64,'Affiliated entities'!$A$6:$E$36,4,FALSE),"")</f>
        <v/>
      </c>
      <c r="D64" s="198"/>
      <c r="E64" s="199"/>
      <c r="F64" s="199"/>
      <c r="G64" s="199"/>
      <c r="H64" s="199"/>
      <c r="I64" s="200"/>
      <c r="J64" s="198"/>
      <c r="K64" s="201"/>
      <c r="L64" s="202"/>
      <c r="M64" s="203"/>
      <c r="N64" s="204"/>
      <c r="O64" s="203"/>
      <c r="P64" s="205"/>
      <c r="Q64" s="204"/>
      <c r="R64" s="206"/>
      <c r="S64" s="207"/>
    </row>
    <row r="65" spans="1:256" s="85" customFormat="1" ht="15.6" hidden="1" x14ac:dyDescent="0.3">
      <c r="A65" s="182" t="s">
        <v>521</v>
      </c>
      <c r="B65" s="77" t="str">
        <f>+IFERROR(VLOOKUP(A65,'Affiliated entities'!$A$6:$E$36,2,FALSE),"")</f>
        <v/>
      </c>
      <c r="C65" s="78" t="str">
        <f>+IFERROR(VLOOKUP(A65,'Affiliated entities'!$A$6:$E$36,4,FALSE),"")</f>
        <v/>
      </c>
      <c r="D65" s="198"/>
      <c r="E65" s="199"/>
      <c r="F65" s="199"/>
      <c r="G65" s="199"/>
      <c r="H65" s="199"/>
      <c r="I65" s="200"/>
      <c r="J65" s="198"/>
      <c r="K65" s="201"/>
      <c r="L65" s="202"/>
      <c r="M65" s="203"/>
      <c r="N65" s="204"/>
      <c r="O65" s="203"/>
      <c r="P65" s="205"/>
      <c r="Q65" s="204"/>
      <c r="R65" s="206"/>
      <c r="S65" s="207"/>
    </row>
    <row r="66" spans="1:256" s="85" customFormat="1" ht="15.6" hidden="1" x14ac:dyDescent="0.3">
      <c r="A66" s="182" t="s">
        <v>522</v>
      </c>
      <c r="B66" s="77" t="str">
        <f>+IFERROR(VLOOKUP(A66,'Affiliated entities'!$A$6:$E$36,2,FALSE),"")</f>
        <v/>
      </c>
      <c r="C66" s="78" t="str">
        <f>+IFERROR(VLOOKUP(A66,'Affiliated entities'!$A$6:$E$36,4,FALSE),"")</f>
        <v/>
      </c>
      <c r="D66" s="198"/>
      <c r="E66" s="199"/>
      <c r="F66" s="199"/>
      <c r="G66" s="199"/>
      <c r="H66" s="199"/>
      <c r="I66" s="200"/>
      <c r="J66" s="198"/>
      <c r="K66" s="201"/>
      <c r="L66" s="202"/>
      <c r="M66" s="203"/>
      <c r="N66" s="204"/>
      <c r="O66" s="203"/>
      <c r="P66" s="205"/>
      <c r="Q66" s="204"/>
      <c r="R66" s="206"/>
      <c r="S66" s="207"/>
    </row>
    <row r="67" spans="1:256" s="85" customFormat="1" ht="15.6" hidden="1" x14ac:dyDescent="0.3">
      <c r="A67" s="182" t="s">
        <v>523</v>
      </c>
      <c r="B67" s="77" t="str">
        <f>+IFERROR(VLOOKUP(A67,'Affiliated entities'!$A$6:$E$36,2,FALSE),"")</f>
        <v/>
      </c>
      <c r="C67" s="78" t="str">
        <f>+IFERROR(VLOOKUP(A67,'Affiliated entities'!$A$6:$E$36,4,FALSE),"")</f>
        <v/>
      </c>
      <c r="D67" s="198"/>
      <c r="E67" s="199"/>
      <c r="F67" s="199"/>
      <c r="G67" s="199"/>
      <c r="H67" s="199"/>
      <c r="I67" s="200"/>
      <c r="J67" s="198"/>
      <c r="K67" s="201"/>
      <c r="L67" s="202"/>
      <c r="M67" s="203"/>
      <c r="N67" s="204"/>
      <c r="O67" s="203"/>
      <c r="P67" s="205"/>
      <c r="Q67" s="204"/>
      <c r="R67" s="206"/>
      <c r="S67" s="207"/>
    </row>
    <row r="68" spans="1:256" s="85" customFormat="1" ht="15.6" hidden="1" x14ac:dyDescent="0.3">
      <c r="A68" s="182" t="s">
        <v>524</v>
      </c>
      <c r="B68" s="77" t="str">
        <f>+IFERROR(VLOOKUP(A68,'Affiliated entities'!$A$6:$E$36,2,FALSE),"")</f>
        <v/>
      </c>
      <c r="C68" s="78" t="str">
        <f>+IFERROR(VLOOKUP(A68,'Affiliated entities'!$A$6:$E$36,4,FALSE),"")</f>
        <v/>
      </c>
      <c r="D68" s="198"/>
      <c r="E68" s="199"/>
      <c r="F68" s="199"/>
      <c r="G68" s="199"/>
      <c r="H68" s="199"/>
      <c r="I68" s="200"/>
      <c r="J68" s="198"/>
      <c r="K68" s="201"/>
      <c r="L68" s="202"/>
      <c r="M68" s="203"/>
      <c r="N68" s="204"/>
      <c r="O68" s="203"/>
      <c r="P68" s="205"/>
      <c r="Q68" s="204"/>
      <c r="R68" s="206"/>
      <c r="S68" s="207"/>
    </row>
    <row r="69" spans="1:256" s="85" customFormat="1" ht="15.6" hidden="1" x14ac:dyDescent="0.3">
      <c r="A69" s="182" t="s">
        <v>525</v>
      </c>
      <c r="B69" s="77" t="str">
        <f>+IFERROR(VLOOKUP(A69,'Affiliated entities'!$A$6:$E$36,2,FALSE),"")</f>
        <v/>
      </c>
      <c r="C69" s="78" t="str">
        <f>+IFERROR(VLOOKUP(A69,'Affiliated entities'!$A$6:$E$36,4,FALSE),"")</f>
        <v/>
      </c>
      <c r="D69" s="198"/>
      <c r="E69" s="199"/>
      <c r="F69" s="199"/>
      <c r="G69" s="199"/>
      <c r="H69" s="199"/>
      <c r="I69" s="200"/>
      <c r="J69" s="198"/>
      <c r="K69" s="201"/>
      <c r="L69" s="202"/>
      <c r="M69" s="203"/>
      <c r="N69" s="204"/>
      <c r="O69" s="203"/>
      <c r="P69" s="205"/>
      <c r="Q69" s="204"/>
      <c r="R69" s="206"/>
      <c r="S69" s="207"/>
    </row>
    <row r="70" spans="1:256" s="85" customFormat="1" ht="15.6" hidden="1" x14ac:dyDescent="0.3">
      <c r="A70" s="182" t="s">
        <v>526</v>
      </c>
      <c r="B70" s="77" t="str">
        <f>+IFERROR(VLOOKUP(A70,'Affiliated entities'!$A$6:$E$36,2,FALSE),"")</f>
        <v/>
      </c>
      <c r="C70" s="78" t="str">
        <f>+IFERROR(VLOOKUP(A70,'Affiliated entities'!$A$6:$E$36,4,FALSE),"")</f>
        <v/>
      </c>
      <c r="D70" s="198"/>
      <c r="E70" s="199"/>
      <c r="F70" s="199"/>
      <c r="G70" s="199"/>
      <c r="H70" s="199"/>
      <c r="I70" s="200"/>
      <c r="J70" s="198"/>
      <c r="K70" s="201"/>
      <c r="L70" s="202"/>
      <c r="M70" s="203"/>
      <c r="N70" s="204"/>
      <c r="O70" s="203"/>
      <c r="P70" s="205"/>
      <c r="Q70" s="204"/>
      <c r="R70" s="206"/>
      <c r="S70" s="207"/>
    </row>
    <row r="71" spans="1:256" s="85" customFormat="1" ht="15.6" hidden="1" x14ac:dyDescent="0.3">
      <c r="A71" s="182" t="s">
        <v>527</v>
      </c>
      <c r="B71" s="77" t="str">
        <f>+IFERROR(VLOOKUP(A71,'Affiliated entities'!$A$6:$E$36,2,FALSE),"")</f>
        <v/>
      </c>
      <c r="C71" s="78" t="str">
        <f>+IFERROR(VLOOKUP(A71,'Affiliated entities'!$A$6:$E$36,4,FALSE),"")</f>
        <v/>
      </c>
      <c r="D71" s="198"/>
      <c r="E71" s="199"/>
      <c r="F71" s="199"/>
      <c r="G71" s="199"/>
      <c r="H71" s="199"/>
      <c r="I71" s="200"/>
      <c r="J71" s="198"/>
      <c r="K71" s="201"/>
      <c r="L71" s="202"/>
      <c r="M71" s="203"/>
      <c r="N71" s="204"/>
      <c r="O71" s="203"/>
      <c r="P71" s="205"/>
      <c r="Q71" s="204"/>
      <c r="R71" s="206"/>
      <c r="S71" s="207"/>
    </row>
    <row r="72" spans="1:256" s="85" customFormat="1" ht="15.6" hidden="1" x14ac:dyDescent="0.3">
      <c r="A72" s="182" t="s">
        <v>528</v>
      </c>
      <c r="B72" s="77" t="str">
        <f>+IFERROR(VLOOKUP(A72,'Affiliated entities'!$A$6:$E$36,2,FALSE),"")</f>
        <v/>
      </c>
      <c r="C72" s="78" t="str">
        <f>+IFERROR(VLOOKUP(A72,'Affiliated entities'!$A$6:$E$36,4,FALSE),"")</f>
        <v/>
      </c>
      <c r="D72" s="198"/>
      <c r="E72" s="199"/>
      <c r="F72" s="199"/>
      <c r="G72" s="199"/>
      <c r="H72" s="199"/>
      <c r="I72" s="200"/>
      <c r="J72" s="198"/>
      <c r="K72" s="201"/>
      <c r="L72" s="202"/>
      <c r="M72" s="203"/>
      <c r="N72" s="204"/>
      <c r="O72" s="203"/>
      <c r="P72" s="205"/>
      <c r="Q72" s="204"/>
      <c r="R72" s="206"/>
      <c r="S72" s="207"/>
    </row>
    <row r="73" spans="1:256" s="85" customFormat="1" ht="15.6" hidden="1" x14ac:dyDescent="0.3">
      <c r="A73" s="182" t="s">
        <v>529</v>
      </c>
      <c r="B73" s="77" t="str">
        <f>+IFERROR(VLOOKUP(A73,'Affiliated entities'!$A$6:$E$36,2,FALSE),"")</f>
        <v/>
      </c>
      <c r="C73" s="78" t="str">
        <f>+IFERROR(VLOOKUP(A73,'Affiliated entities'!$A$6:$E$36,4,FALSE),"")</f>
        <v/>
      </c>
      <c r="D73" s="198"/>
      <c r="E73" s="199"/>
      <c r="F73" s="199"/>
      <c r="G73" s="199"/>
      <c r="H73" s="199"/>
      <c r="I73" s="200"/>
      <c r="J73" s="198"/>
      <c r="K73" s="201"/>
      <c r="L73" s="202"/>
      <c r="M73" s="203"/>
      <c r="N73" s="204"/>
      <c r="O73" s="203"/>
      <c r="P73" s="205"/>
      <c r="Q73" s="204"/>
      <c r="R73" s="206"/>
      <c r="S73" s="207"/>
    </row>
    <row r="74" spans="1:256" s="85" customFormat="1" ht="15.6" hidden="1" x14ac:dyDescent="0.3">
      <c r="A74" s="182" t="s">
        <v>530</v>
      </c>
      <c r="B74" s="77" t="str">
        <f>+IFERROR(VLOOKUP(A74,'Affiliated entities'!$A$6:$E$36,2,FALSE),"")</f>
        <v/>
      </c>
      <c r="C74" s="78" t="str">
        <f>+IFERROR(VLOOKUP(A74,'Affiliated entities'!$A$6:$E$36,4,FALSE),"")</f>
        <v/>
      </c>
      <c r="D74" s="198"/>
      <c r="E74" s="199"/>
      <c r="F74" s="199"/>
      <c r="G74" s="199"/>
      <c r="H74" s="199"/>
      <c r="I74" s="200"/>
      <c r="J74" s="198"/>
      <c r="K74" s="201"/>
      <c r="L74" s="202"/>
      <c r="M74" s="203"/>
      <c r="N74" s="204"/>
      <c r="O74" s="203"/>
      <c r="P74" s="205"/>
      <c r="Q74" s="204"/>
      <c r="R74" s="206"/>
      <c r="S74" s="207"/>
    </row>
    <row r="75" spans="1:256" s="85" customFormat="1" ht="15.6" hidden="1" x14ac:dyDescent="0.3">
      <c r="A75" s="182" t="s">
        <v>531</v>
      </c>
      <c r="B75" s="77" t="str">
        <f>+IFERROR(VLOOKUP(A75,'Affiliated entities'!$A$6:$E$36,2,FALSE),"")</f>
        <v/>
      </c>
      <c r="C75" s="78" t="str">
        <f>+IFERROR(VLOOKUP(A75,'Affiliated entities'!$A$6:$E$36,4,FALSE),"")</f>
        <v/>
      </c>
      <c r="D75" s="198"/>
      <c r="E75" s="199"/>
      <c r="F75" s="199"/>
      <c r="G75" s="199"/>
      <c r="H75" s="199"/>
      <c r="I75" s="200"/>
      <c r="J75" s="198"/>
      <c r="K75" s="201"/>
      <c r="L75" s="202"/>
      <c r="M75" s="203"/>
      <c r="N75" s="204"/>
      <c r="O75" s="203"/>
      <c r="P75" s="205"/>
      <c r="Q75" s="204"/>
      <c r="R75" s="206"/>
      <c r="S75" s="207"/>
    </row>
    <row r="76" spans="1:256" s="85" customFormat="1" ht="15.6" hidden="1" x14ac:dyDescent="0.3">
      <c r="A76" s="182" t="s">
        <v>532</v>
      </c>
      <c r="B76" s="77" t="str">
        <f>+IFERROR(VLOOKUP(A76,'Affiliated entities'!$A$6:$E$36,2,FALSE),"")</f>
        <v/>
      </c>
      <c r="C76" s="78" t="str">
        <f>+IFERROR(VLOOKUP(A76,'Affiliated entities'!$A$6:$E$36,4,FALSE),"")</f>
        <v/>
      </c>
      <c r="D76" s="198"/>
      <c r="E76" s="199"/>
      <c r="F76" s="199"/>
      <c r="G76" s="199"/>
      <c r="H76" s="199"/>
      <c r="I76" s="200"/>
      <c r="J76" s="198"/>
      <c r="K76" s="201"/>
      <c r="L76" s="202"/>
      <c r="M76" s="203"/>
      <c r="N76" s="204"/>
      <c r="O76" s="203"/>
      <c r="P76" s="205"/>
      <c r="Q76" s="204"/>
      <c r="R76" s="206"/>
      <c r="S76" s="207"/>
    </row>
    <row r="77" spans="1:256" s="85" customFormat="1" ht="15.6" hidden="1" x14ac:dyDescent="0.3">
      <c r="A77" s="182" t="s">
        <v>533</v>
      </c>
      <c r="B77" s="77" t="str">
        <f>+IFERROR(VLOOKUP(A77,'Affiliated entities'!$A$6:$E$36,2,FALSE),"")</f>
        <v/>
      </c>
      <c r="C77" s="78" t="str">
        <f>+IFERROR(VLOOKUP(A77,'Affiliated entities'!$A$6:$E$36,4,FALSE),"")</f>
        <v/>
      </c>
      <c r="D77" s="198"/>
      <c r="E77" s="199"/>
      <c r="F77" s="199"/>
      <c r="G77" s="199"/>
      <c r="H77" s="199"/>
      <c r="I77" s="200"/>
      <c r="J77" s="198"/>
      <c r="K77" s="201"/>
      <c r="L77" s="202"/>
      <c r="M77" s="203"/>
      <c r="N77" s="204"/>
      <c r="O77" s="203"/>
      <c r="P77" s="205"/>
      <c r="Q77" s="204"/>
      <c r="R77" s="206"/>
      <c r="S77" s="207"/>
    </row>
    <row r="78" spans="1:256" s="94" customFormat="1" ht="38.25" hidden="1" customHeight="1" thickBot="1" x14ac:dyDescent="0.3">
      <c r="A78" s="186" t="s">
        <v>0</v>
      </c>
      <c r="B78" s="187"/>
      <c r="C78" s="187"/>
      <c r="D78" s="188">
        <f t="shared" ref="D78:I78" si="8">SUM(D28:D77)</f>
        <v>0</v>
      </c>
      <c r="E78" s="189">
        <f t="shared" si="8"/>
        <v>0</v>
      </c>
      <c r="F78" s="190">
        <f t="shared" si="8"/>
        <v>0</v>
      </c>
      <c r="G78" s="190">
        <f t="shared" si="8"/>
        <v>0</v>
      </c>
      <c r="H78" s="191">
        <f t="shared" si="8"/>
        <v>0</v>
      </c>
      <c r="I78" s="188">
        <f t="shared" si="8"/>
        <v>0</v>
      </c>
      <c r="J78" s="192">
        <f>IF(D78+I78&lt;&gt;SUM(J28:J77),"ERROR",D78+I78)</f>
        <v>0</v>
      </c>
      <c r="K78" s="193">
        <f>SUM(K28:K77)</f>
        <v>0</v>
      </c>
      <c r="L78" s="169">
        <f>SUM(L28:L77)</f>
        <v>0</v>
      </c>
      <c r="M78" s="194"/>
      <c r="N78" s="195">
        <f>SUM(N28:N77)</f>
        <v>100100</v>
      </c>
      <c r="O78" s="196"/>
      <c r="P78" s="197">
        <f>SUM(P28:P77)</f>
        <v>17000</v>
      </c>
      <c r="Q78" s="197">
        <f>SUM(Q28:Q77)</f>
        <v>0</v>
      </c>
      <c r="R78" s="170"/>
    </row>
    <row r="79" spans="1:256" s="4" customFormat="1" hidden="1" x14ac:dyDescent="0.35">
      <c r="D79" s="9"/>
      <c r="E79" s="2"/>
      <c r="F79" s="2"/>
      <c r="G79" s="2"/>
      <c r="H79" s="2"/>
      <c r="I79" s="2"/>
      <c r="J79" s="1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4" customFormat="1" hidden="1" x14ac:dyDescent="0.35">
      <c r="D80" s="9"/>
      <c r="E80" s="2"/>
      <c r="F80" s="2"/>
      <c r="G80" s="2"/>
      <c r="H80" s="2"/>
      <c r="I80" s="2"/>
      <c r="J80" s="1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4:256" s="4" customFormat="1" hidden="1" x14ac:dyDescent="0.35">
      <c r="D81" s="9"/>
      <c r="E81" s="2"/>
      <c r="F81" s="2"/>
      <c r="G81" s="2"/>
      <c r="H81" s="2"/>
      <c r="I81" s="2"/>
      <c r="J81" s="1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4:256" s="4" customFormat="1" hidden="1" x14ac:dyDescent="0.35">
      <c r="D82" s="9"/>
      <c r="E82" s="2"/>
      <c r="F82" s="2"/>
      <c r="G82" s="2"/>
      <c r="H82" s="2"/>
      <c r="I82" s="2"/>
      <c r="J82" s="1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4:256" s="4" customFormat="1" hidden="1" x14ac:dyDescent="0.35">
      <c r="D83" s="9"/>
      <c r="E83" s="2"/>
      <c r="F83" s="2"/>
      <c r="G83" s="2"/>
      <c r="H83" s="2"/>
      <c r="I83" s="2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4:256" s="4" customFormat="1" hidden="1" x14ac:dyDescent="0.35">
      <c r="D84" s="9"/>
      <c r="E84" s="2"/>
      <c r="F84" s="2"/>
      <c r="G84" s="2"/>
      <c r="H84" s="2"/>
      <c r="I84" s="2"/>
      <c r="J84" s="1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4:256" s="4" customFormat="1" hidden="1" x14ac:dyDescent="0.35">
      <c r="D85" s="9"/>
      <c r="E85" s="2"/>
      <c r="F85" s="2"/>
      <c r="G85" s="2"/>
      <c r="H85" s="2"/>
      <c r="I85" s="2"/>
      <c r="J85" s="1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4:256" s="4" customFormat="1" hidden="1" x14ac:dyDescent="0.35">
      <c r="D86" s="9"/>
      <c r="E86" s="2"/>
      <c r="F86" s="2"/>
      <c r="G86" s="2"/>
      <c r="H86" s="2"/>
      <c r="I86" s="2"/>
      <c r="J86" s="1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</sheetData>
  <sheetProtection password="DB79" sheet="1" objects="1" scenarios="1"/>
  <customSheetViews>
    <customSheetView guid="{66AF0A42-F63F-4FA7-868C-A359F93CB329}" fitToPage="1" hiddenRows="1" hiddenColumns="1" topLeftCell="A5">
      <selection activeCell="N6" sqref="N6:O8"/>
      <pageMargins left="0.23622047244094491" right="0.23622047244094491" top="0.74803149606299213" bottom="0.74803149606299213" header="0.31496062992125984" footer="0.31496062992125984"/>
      <printOptions horizontalCentered="1"/>
      <pageSetup paperSize="9" scale="89" orientation="landscape" r:id="rId1"/>
      <headerFooter alignWithMargins="0">
        <oddHeader>&amp;C&amp;A</oddHeader>
        <oddFooter>&amp;L&amp;F&amp;CPage &amp;P of &amp;N&amp;R&amp;D  &amp;T</oddFooter>
      </headerFooter>
    </customSheetView>
  </customSheetViews>
  <mergeCells count="29">
    <mergeCell ref="A7:A9"/>
    <mergeCell ref="B7:B9"/>
    <mergeCell ref="D6:J6"/>
    <mergeCell ref="S6:S9"/>
    <mergeCell ref="K7:K9"/>
    <mergeCell ref="N6:O8"/>
    <mergeCell ref="Q8:R8"/>
    <mergeCell ref="C7:C9"/>
    <mergeCell ref="D7:D9"/>
    <mergeCell ref="E7:I7"/>
    <mergeCell ref="J7:J9"/>
    <mergeCell ref="P6:R7"/>
    <mergeCell ref="L5:M8"/>
    <mergeCell ref="A21:S21"/>
    <mergeCell ref="A25:A27"/>
    <mergeCell ref="B25:B27"/>
    <mergeCell ref="C25:C27"/>
    <mergeCell ref="D25:D27"/>
    <mergeCell ref="E25:I25"/>
    <mergeCell ref="D23:M23"/>
    <mergeCell ref="N23:S23"/>
    <mergeCell ref="D24:J24"/>
    <mergeCell ref="L24:M26"/>
    <mergeCell ref="N24:O26"/>
    <mergeCell ref="P24:R25"/>
    <mergeCell ref="S24:S27"/>
    <mergeCell ref="J25:J27"/>
    <mergeCell ref="K25:K27"/>
    <mergeCell ref="Q26:R26"/>
  </mergeCells>
  <dataValidations count="4">
    <dataValidation operator="greaterThanOrEqual" allowBlank="1" showInputMessage="1" showErrorMessage="1" sqref="P10:R19 N10:N19 K10:K19 P28:R77 N28:N77 K28:K77"/>
    <dataValidation type="whole" operator="greaterThanOrEqual" allowBlank="1" showInputMessage="1" showErrorMessage="1" sqref="J10:J19 J28:J77">
      <formula1>0</formula1>
    </dataValidation>
    <dataValidation operator="lessThanOrEqual" allowBlank="1" showInputMessage="1" showErrorMessage="1" sqref="L10:M19 L28:M77"/>
    <dataValidation operator="greaterThanOrEqual" showInputMessage="1" showErrorMessage="1" sqref="S10:S19 S28:S77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r:id="rId2"/>
  <headerFooter alignWithMargins="0">
    <oddHeader>&amp;C&amp;A</oddHeader>
    <oddFooter>&amp;L&amp;F&amp;CPage 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ConsolidatedBudget</vt:lpstr>
      <vt:lpstr>Affiliated entities</vt:lpstr>
      <vt:lpstr>A. Staff</vt:lpstr>
      <vt:lpstr>Travel and subsistence</vt:lpstr>
      <vt:lpstr>B.2 Equipment</vt:lpstr>
      <vt:lpstr>Subcontracting</vt:lpstr>
      <vt:lpstr>Other</vt:lpstr>
      <vt:lpstr>Indirect costs</vt:lpstr>
      <vt:lpstr>Revenues</vt:lpstr>
      <vt:lpstr>Countries list</vt:lpstr>
      <vt:lpstr>Translation</vt:lpstr>
      <vt:lpstr>AFE</vt:lpstr>
      <vt:lpstr>Translation!bookmark4</vt:lpstr>
      <vt:lpstr>Ceilings</vt:lpstr>
      <vt:lpstr>Countries</vt:lpstr>
      <vt:lpstr>'Affiliated entities'!DurationMonths</vt:lpstr>
      <vt:lpstr>DurationMonths</vt:lpstr>
      <vt:lpstr>Revenues!Partners</vt:lpstr>
      <vt:lpstr>Partners</vt:lpstr>
      <vt:lpstr>'A. Staff'!Print_Area</vt:lpstr>
      <vt:lpstr>'B.2 Equipment'!Print_Area</vt:lpstr>
      <vt:lpstr>'Countries list'!Print_Area</vt:lpstr>
      <vt:lpstr>'Indirect costs'!Print_Area</vt:lpstr>
      <vt:lpstr>Other!Print_Area</vt:lpstr>
      <vt:lpstr>Revenues!Print_Area</vt:lpstr>
      <vt:lpstr>Subcontracting!Print_Area</vt:lpstr>
      <vt:lpstr>Translation!Print_Area</vt:lpstr>
      <vt:lpstr>'Travel and subsistence'!Print_Area</vt:lpstr>
      <vt:lpstr>'A. Staff'!Print_Titles</vt:lpstr>
      <vt:lpstr>'Indirect costs'!Print_Titles</vt:lpstr>
      <vt:lpstr>Revenues!Print_Titles</vt:lpstr>
      <vt:lpstr>Rates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Georgy.ARAGONES-MELHEM@ec.europa.eu</dc:creator>
  <cp:lastModifiedBy>NJEM Frederic (EACEA)</cp:lastModifiedBy>
  <cp:lastPrinted>2014-02-10T14:44:41Z</cp:lastPrinted>
  <dcterms:created xsi:type="dcterms:W3CDTF">2006-12-14T08:14:57Z</dcterms:created>
  <dcterms:modified xsi:type="dcterms:W3CDTF">2016-09-20T09:31:03Z</dcterms:modified>
</cp:coreProperties>
</file>